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ata Kei\Dropbox\無題\02 サッカー関係\道南ブロックカブス\2024\"/>
    </mc:Choice>
  </mc:AlternateContent>
  <xr:revisionPtr revIDLastSave="0" documentId="13_ncr:1_{3A5A5F6F-9F55-47CF-9B3A-BFCF2CF5DF0F}" xr6:coauthVersionLast="47" xr6:coauthVersionMax="47" xr10:uidLastSave="{00000000-0000-0000-0000-000000000000}"/>
  <bookViews>
    <workbookView xWindow="-98" yWindow="-98" windowWidth="21795" windowHeight="12975" tabRatio="658" xr2:uid="{00000000-000D-0000-FFFF-FFFF00000000}"/>
  </bookViews>
  <sheets>
    <sheet name="星取表" sheetId="34" r:id="rId1"/>
    <sheet name="順位表" sheetId="9" r:id="rId2"/>
    <sheet name="10節 " sheetId="66" r:id="rId3"/>
    <sheet name="カード累積" sheetId="67" r:id="rId4"/>
    <sheet name="9節" sheetId="65" r:id="rId5"/>
    <sheet name="8節 " sheetId="64" r:id="rId6"/>
    <sheet name="7節  " sheetId="63" r:id="rId7"/>
    <sheet name="6節 " sheetId="62" r:id="rId8"/>
    <sheet name="5節 " sheetId="61" r:id="rId9"/>
    <sheet name="4節" sheetId="59" r:id="rId10"/>
    <sheet name="3節" sheetId="58" r:id="rId11"/>
    <sheet name="2節" sheetId="57" r:id="rId12"/>
    <sheet name="1節" sheetId="55" r:id="rId13"/>
  </sheets>
  <definedNames>
    <definedName name="_xlnm.Print_Area" localSheetId="1">順位表!$B$1:$K$13</definedName>
    <definedName name="一部" localSheetId="2">#REF!</definedName>
    <definedName name="一部" localSheetId="12">#REF!</definedName>
    <definedName name="一部" localSheetId="11">#REF!</definedName>
    <definedName name="一部" localSheetId="10">#REF!</definedName>
    <definedName name="一部" localSheetId="9">#REF!</definedName>
    <definedName name="一部" localSheetId="8">#REF!</definedName>
    <definedName name="一部" localSheetId="7">#REF!</definedName>
    <definedName name="一部" localSheetId="6">#REF!</definedName>
    <definedName name="一部" localSheetId="5">#REF!</definedName>
    <definedName name="一部" localSheetId="4">#REF!</definedName>
    <definedName name="一部" localSheetId="0">星取表!#REF!</definedName>
    <definedName name="一部">#REF!</definedName>
    <definedName name="三部" localSheetId="2">#REF!</definedName>
    <definedName name="三部" localSheetId="12">#REF!</definedName>
    <definedName name="三部" localSheetId="11">#REF!</definedName>
    <definedName name="三部" localSheetId="10">#REF!</definedName>
    <definedName name="三部" localSheetId="9">#REF!</definedName>
    <definedName name="三部" localSheetId="8">#REF!</definedName>
    <definedName name="三部" localSheetId="7">#REF!</definedName>
    <definedName name="三部" localSheetId="6">#REF!</definedName>
    <definedName name="三部" localSheetId="5">#REF!</definedName>
    <definedName name="三部" localSheetId="4">#REF!</definedName>
    <definedName name="三部" localSheetId="0">星取表!#REF!</definedName>
    <definedName name="三部">#REF!</definedName>
    <definedName name="四部" localSheetId="2">#REF!</definedName>
    <definedName name="四部" localSheetId="12">#REF!</definedName>
    <definedName name="四部" localSheetId="11">#REF!</definedName>
    <definedName name="四部" localSheetId="10">#REF!</definedName>
    <definedName name="四部" localSheetId="9">#REF!</definedName>
    <definedName name="四部" localSheetId="8">#REF!</definedName>
    <definedName name="四部" localSheetId="7">#REF!</definedName>
    <definedName name="四部" localSheetId="6">#REF!</definedName>
    <definedName name="四部" localSheetId="5">#REF!</definedName>
    <definedName name="四部" localSheetId="4">#REF!</definedName>
    <definedName name="四部" localSheetId="0">星取表!#REF!</definedName>
    <definedName name="四部">#REF!</definedName>
    <definedName name="二部" localSheetId="2">#REF!</definedName>
    <definedName name="二部" localSheetId="12">#REF!</definedName>
    <definedName name="二部" localSheetId="11">#REF!</definedName>
    <definedName name="二部" localSheetId="10">#REF!</definedName>
    <definedName name="二部" localSheetId="9">#REF!</definedName>
    <definedName name="二部" localSheetId="8">#REF!</definedName>
    <definedName name="二部" localSheetId="7">#REF!</definedName>
    <definedName name="二部" localSheetId="6">#REF!</definedName>
    <definedName name="二部" localSheetId="5">#REF!</definedName>
    <definedName name="二部" localSheetId="4">#REF!</definedName>
    <definedName name="二部" localSheetId="0">星取表!#REF!</definedName>
    <definedName name="二部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4" i="34" l="1"/>
  <c r="BJ4" i="34"/>
  <c r="BN4" i="34"/>
  <c r="P7" i="34"/>
  <c r="V7" i="34"/>
  <c r="S7" i="34"/>
  <c r="AB7" i="34"/>
  <c r="Y7" i="34"/>
  <c r="AE7" i="34"/>
  <c r="AH7" i="34"/>
  <c r="AK7" i="34"/>
  <c r="AZ7" i="34"/>
  <c r="BC7" i="34"/>
  <c r="AN7" i="34"/>
  <c r="AQ7" i="34"/>
  <c r="AT7" i="34"/>
  <c r="AW7" i="34"/>
  <c r="BP4" i="34"/>
  <c r="R7" i="34"/>
  <c r="X7" i="34"/>
  <c r="U7" i="34"/>
  <c r="AD7" i="34"/>
  <c r="AA7" i="34"/>
  <c r="AG7" i="34"/>
  <c r="AJ7" i="34"/>
  <c r="AM7" i="34"/>
  <c r="BB7" i="34"/>
  <c r="BE7" i="34"/>
  <c r="AP7" i="34"/>
  <c r="AS7" i="34"/>
  <c r="AV7" i="34"/>
  <c r="AY7" i="34"/>
  <c r="BR4" i="34"/>
  <c r="BT4" i="34"/>
  <c r="BY4" i="34"/>
  <c r="BH8" i="34"/>
  <c r="BJ8" i="34"/>
  <c r="BN8" i="34"/>
  <c r="J9" i="34"/>
  <c r="J10" i="34"/>
  <c r="J11" i="34"/>
  <c r="V11" i="34"/>
  <c r="AB11" i="34"/>
  <c r="M9" i="34"/>
  <c r="M10" i="34"/>
  <c r="M11" i="34"/>
  <c r="Y11" i="34"/>
  <c r="AE11" i="34"/>
  <c r="AH11" i="34"/>
  <c r="AK11" i="34"/>
  <c r="AZ11" i="34"/>
  <c r="BC11" i="34"/>
  <c r="AN11" i="34"/>
  <c r="AQ11" i="34"/>
  <c r="AT11" i="34"/>
  <c r="AW11" i="34"/>
  <c r="BP8" i="34"/>
  <c r="L9" i="34"/>
  <c r="L10" i="34"/>
  <c r="L11" i="34"/>
  <c r="X11" i="34"/>
  <c r="AD11" i="34"/>
  <c r="O9" i="34"/>
  <c r="O10" i="34"/>
  <c r="O11" i="34"/>
  <c r="AA11" i="34"/>
  <c r="AG11" i="34"/>
  <c r="AJ11" i="34"/>
  <c r="AM11" i="34"/>
  <c r="BB11" i="34"/>
  <c r="BE11" i="34"/>
  <c r="AP11" i="34"/>
  <c r="AS11" i="34"/>
  <c r="AV11" i="34"/>
  <c r="AY11" i="34"/>
  <c r="BR8" i="34"/>
  <c r="BT8" i="34"/>
  <c r="BY8" i="34"/>
  <c r="BH12" i="34"/>
  <c r="BJ12" i="34"/>
  <c r="BN12" i="34"/>
  <c r="AB15" i="34"/>
  <c r="J13" i="34"/>
  <c r="J14" i="34"/>
  <c r="J15" i="34"/>
  <c r="P13" i="34"/>
  <c r="P14" i="34"/>
  <c r="P15" i="34"/>
  <c r="M13" i="34"/>
  <c r="M14" i="34"/>
  <c r="M15" i="34"/>
  <c r="S13" i="34"/>
  <c r="S14" i="34"/>
  <c r="S15" i="34"/>
  <c r="AE15" i="34"/>
  <c r="AH15" i="34"/>
  <c r="AK15" i="34"/>
  <c r="AZ15" i="34"/>
  <c r="BC15" i="34"/>
  <c r="AN15" i="34"/>
  <c r="AQ15" i="34"/>
  <c r="AT15" i="34"/>
  <c r="AW15" i="34"/>
  <c r="BP12" i="34"/>
  <c r="AD15" i="34"/>
  <c r="L13" i="34"/>
  <c r="L14" i="34"/>
  <c r="L15" i="34"/>
  <c r="R13" i="34"/>
  <c r="R14" i="34"/>
  <c r="R15" i="34"/>
  <c r="O13" i="34"/>
  <c r="O14" i="34"/>
  <c r="O15" i="34"/>
  <c r="U13" i="34"/>
  <c r="U14" i="34"/>
  <c r="U15" i="34"/>
  <c r="AG15" i="34"/>
  <c r="AJ15" i="34"/>
  <c r="AM15" i="34"/>
  <c r="BB15" i="34"/>
  <c r="BE15" i="34"/>
  <c r="AP15" i="34"/>
  <c r="AS15" i="34"/>
  <c r="AV15" i="34"/>
  <c r="AY15" i="34"/>
  <c r="BR12" i="34"/>
  <c r="BT12" i="34"/>
  <c r="BY12" i="34"/>
  <c r="BH16" i="34"/>
  <c r="BJ16" i="34"/>
  <c r="BN16" i="34"/>
  <c r="V17" i="34"/>
  <c r="V18" i="34"/>
  <c r="V19" i="34"/>
  <c r="AH19" i="34"/>
  <c r="J17" i="34"/>
  <c r="J18" i="34"/>
  <c r="J19" i="34"/>
  <c r="P17" i="34"/>
  <c r="P18" i="34"/>
  <c r="P19" i="34"/>
  <c r="M19" i="34"/>
  <c r="S17" i="34"/>
  <c r="S18" i="34"/>
  <c r="S19" i="34"/>
  <c r="Y17" i="34"/>
  <c r="Y18" i="34"/>
  <c r="Y19" i="34"/>
  <c r="AK19" i="34"/>
  <c r="AZ19" i="34"/>
  <c r="BC19" i="34"/>
  <c r="AN19" i="34"/>
  <c r="AQ19" i="34"/>
  <c r="AT19" i="34"/>
  <c r="AW19" i="34"/>
  <c r="BP16" i="34"/>
  <c r="X17" i="34"/>
  <c r="X18" i="34"/>
  <c r="X19" i="34"/>
  <c r="AJ19" i="34"/>
  <c r="L17" i="34"/>
  <c r="L18" i="34"/>
  <c r="L19" i="34"/>
  <c r="R17" i="34"/>
  <c r="R18" i="34"/>
  <c r="R19" i="34"/>
  <c r="O19" i="34"/>
  <c r="U17" i="34"/>
  <c r="U18" i="34"/>
  <c r="U19" i="34"/>
  <c r="AA17" i="34"/>
  <c r="AA18" i="34"/>
  <c r="AA19" i="34"/>
  <c r="AM19" i="34"/>
  <c r="BB19" i="34"/>
  <c r="BE19" i="34"/>
  <c r="AP19" i="34"/>
  <c r="AS19" i="34"/>
  <c r="AV19" i="34"/>
  <c r="AY19" i="34"/>
  <c r="BR16" i="34"/>
  <c r="BT16" i="34"/>
  <c r="BY16" i="34"/>
  <c r="BH20" i="34"/>
  <c r="BJ20" i="34"/>
  <c r="BN20" i="34"/>
  <c r="AN23" i="34"/>
  <c r="AB21" i="34"/>
  <c r="AB22" i="34"/>
  <c r="AB23" i="34"/>
  <c r="AT23" i="34"/>
  <c r="AQ23" i="34"/>
  <c r="J21" i="34"/>
  <c r="J22" i="34"/>
  <c r="J23" i="34"/>
  <c r="P21" i="34"/>
  <c r="P22" i="34"/>
  <c r="P23" i="34"/>
  <c r="V21" i="34"/>
  <c r="V22" i="34"/>
  <c r="V23" i="34"/>
  <c r="M21" i="34"/>
  <c r="M22" i="34"/>
  <c r="M23" i="34"/>
  <c r="S23" i="34"/>
  <c r="Y21" i="34"/>
  <c r="Y22" i="34"/>
  <c r="Y23" i="34"/>
  <c r="AE21" i="34"/>
  <c r="AE22" i="34"/>
  <c r="AE23" i="34"/>
  <c r="AZ23" i="34"/>
  <c r="BC23" i="34"/>
  <c r="AW23" i="34"/>
  <c r="BP20" i="34"/>
  <c r="AP23" i="34"/>
  <c r="AD21" i="34"/>
  <c r="AD22" i="34"/>
  <c r="AD23" i="34"/>
  <c r="AV23" i="34"/>
  <c r="AS23" i="34"/>
  <c r="L21" i="34"/>
  <c r="L22" i="34"/>
  <c r="L23" i="34"/>
  <c r="R21" i="34"/>
  <c r="R22" i="34"/>
  <c r="R23" i="34"/>
  <c r="X21" i="34"/>
  <c r="X22" i="34"/>
  <c r="X23" i="34"/>
  <c r="O21" i="34"/>
  <c r="O22" i="34"/>
  <c r="O23" i="34"/>
  <c r="U23" i="34"/>
  <c r="AA21" i="34"/>
  <c r="AA22" i="34"/>
  <c r="AA23" i="34"/>
  <c r="AG21" i="34"/>
  <c r="AG22" i="34"/>
  <c r="AG23" i="34"/>
  <c r="BB23" i="34"/>
  <c r="BE23" i="34"/>
  <c r="AY23" i="34"/>
  <c r="BR20" i="34"/>
  <c r="BT20" i="34"/>
  <c r="BY20" i="34"/>
  <c r="BH24" i="34"/>
  <c r="BJ24" i="34"/>
  <c r="BN24" i="34"/>
  <c r="AH25" i="34"/>
  <c r="AH26" i="34"/>
  <c r="AH27" i="34"/>
  <c r="AZ27" i="34"/>
  <c r="J25" i="34"/>
  <c r="J26" i="34"/>
  <c r="J27" i="34"/>
  <c r="P25" i="34"/>
  <c r="P26" i="34"/>
  <c r="P27" i="34"/>
  <c r="V25" i="34"/>
  <c r="V26" i="34"/>
  <c r="V27" i="34"/>
  <c r="AB25" i="34"/>
  <c r="AB26" i="34"/>
  <c r="AB27" i="34"/>
  <c r="M25" i="34"/>
  <c r="M26" i="34"/>
  <c r="M27" i="34"/>
  <c r="S25" i="34"/>
  <c r="S26" i="34"/>
  <c r="S27" i="34"/>
  <c r="Y27" i="34"/>
  <c r="AE25" i="34"/>
  <c r="AE26" i="34"/>
  <c r="AE27" i="34"/>
  <c r="AK25" i="34"/>
  <c r="AK26" i="34"/>
  <c r="AK27" i="34"/>
  <c r="BC27" i="34"/>
  <c r="AT27" i="34"/>
  <c r="AW27" i="34"/>
  <c r="BP24" i="34"/>
  <c r="AJ25" i="34"/>
  <c r="AJ26" i="34"/>
  <c r="AJ27" i="34"/>
  <c r="BB27" i="34"/>
  <c r="L25" i="34"/>
  <c r="L26" i="34"/>
  <c r="L27" i="34"/>
  <c r="R25" i="34"/>
  <c r="R26" i="34"/>
  <c r="R27" i="34"/>
  <c r="X25" i="34"/>
  <c r="X26" i="34"/>
  <c r="X27" i="34"/>
  <c r="AD25" i="34"/>
  <c r="AD26" i="34"/>
  <c r="AD27" i="34"/>
  <c r="O25" i="34"/>
  <c r="O26" i="34"/>
  <c r="O27" i="34"/>
  <c r="U25" i="34"/>
  <c r="U26" i="34"/>
  <c r="U27" i="34"/>
  <c r="AA27" i="34"/>
  <c r="AG25" i="34"/>
  <c r="AG26" i="34"/>
  <c r="AG27" i="34"/>
  <c r="AM25" i="34"/>
  <c r="AM26" i="34"/>
  <c r="AM27" i="34"/>
  <c r="BE27" i="34"/>
  <c r="AV27" i="34"/>
  <c r="AY27" i="34"/>
  <c r="BR24" i="34"/>
  <c r="BT24" i="34"/>
  <c r="BY24" i="34"/>
  <c r="BH28" i="34"/>
  <c r="BJ28" i="34"/>
  <c r="BN28" i="34"/>
  <c r="AZ31" i="34"/>
  <c r="AH29" i="34"/>
  <c r="AH30" i="34"/>
  <c r="AH31" i="34"/>
  <c r="J31" i="34"/>
  <c r="P31" i="34"/>
  <c r="V31" i="34"/>
  <c r="AB31" i="34"/>
  <c r="M31" i="34"/>
  <c r="S31" i="34"/>
  <c r="Y31" i="34"/>
  <c r="AE31" i="34"/>
  <c r="AK31" i="34"/>
  <c r="BC31" i="34"/>
  <c r="AN31" i="34"/>
  <c r="AQ31" i="34"/>
  <c r="BP28" i="34"/>
  <c r="BB31" i="34"/>
  <c r="AJ29" i="34"/>
  <c r="AJ30" i="34"/>
  <c r="AJ31" i="34"/>
  <c r="L31" i="34"/>
  <c r="R31" i="34"/>
  <c r="X31" i="34"/>
  <c r="AD31" i="34"/>
  <c r="O31" i="34"/>
  <c r="U31" i="34"/>
  <c r="AA31" i="34"/>
  <c r="AG31" i="34"/>
  <c r="AM31" i="34"/>
  <c r="BE31" i="34"/>
  <c r="AP31" i="34"/>
  <c r="AS31" i="34"/>
  <c r="BR28" i="34"/>
  <c r="BT28" i="34"/>
  <c r="BY28" i="34"/>
  <c r="BH32" i="34"/>
  <c r="BJ32" i="34"/>
  <c r="BN32" i="34"/>
  <c r="AT33" i="34"/>
  <c r="AT34" i="34"/>
  <c r="AT35" i="34"/>
  <c r="AN33" i="34"/>
  <c r="AN34" i="34"/>
  <c r="AN35" i="34"/>
  <c r="AQ35" i="34"/>
  <c r="J35" i="34"/>
  <c r="P35" i="34"/>
  <c r="V35" i="34"/>
  <c r="AB35" i="34"/>
  <c r="M35" i="34"/>
  <c r="S35" i="34"/>
  <c r="Y35" i="34"/>
  <c r="AE35" i="34"/>
  <c r="AH35" i="34"/>
  <c r="AK35" i="34"/>
  <c r="AW35" i="34"/>
  <c r="BP32" i="34"/>
  <c r="AV33" i="34"/>
  <c r="AV34" i="34"/>
  <c r="AV35" i="34"/>
  <c r="AP33" i="34"/>
  <c r="AP34" i="34"/>
  <c r="AP35" i="34"/>
  <c r="AS35" i="34"/>
  <c r="L35" i="34"/>
  <c r="R35" i="34"/>
  <c r="X35" i="34"/>
  <c r="AD35" i="34"/>
  <c r="O35" i="34"/>
  <c r="U35" i="34"/>
  <c r="AA35" i="34"/>
  <c r="AG35" i="34"/>
  <c r="AJ35" i="34"/>
  <c r="AM35" i="34"/>
  <c r="AY35" i="34"/>
  <c r="BR32" i="34"/>
  <c r="BT32" i="34"/>
  <c r="BY32" i="34"/>
  <c r="BV4" i="34"/>
  <c r="A4" i="34"/>
  <c r="BV8" i="34"/>
  <c r="A8" i="34"/>
  <c r="BV12" i="34"/>
  <c r="A12" i="34"/>
  <c r="BV16" i="34"/>
  <c r="A16" i="34"/>
  <c r="BV20" i="34"/>
  <c r="A20" i="34"/>
  <c r="BV24" i="34"/>
  <c r="A24" i="34"/>
  <c r="BV28" i="34"/>
  <c r="A28" i="34"/>
  <c r="C5" i="9"/>
  <c r="I3" i="9"/>
  <c r="L33" i="34"/>
  <c r="L34" i="34"/>
  <c r="J33" i="34"/>
  <c r="BL28" i="34"/>
  <c r="O17" i="34"/>
  <c r="O18" i="34"/>
  <c r="M18" i="34"/>
  <c r="M17" i="34"/>
  <c r="U22" i="34"/>
  <c r="U21" i="34"/>
  <c r="S22" i="34"/>
  <c r="S21" i="34"/>
  <c r="AA26" i="34"/>
  <c r="AA25" i="34"/>
  <c r="Y26" i="34"/>
  <c r="Y25" i="34"/>
  <c r="AQ29" i="34"/>
  <c r="AM30" i="34"/>
  <c r="AM29" i="34"/>
  <c r="AK29" i="34"/>
  <c r="AK30" i="34"/>
  <c r="AG29" i="34"/>
  <c r="AG30" i="34"/>
  <c r="AE30" i="34"/>
  <c r="AE29" i="34"/>
  <c r="AB29" i="34"/>
  <c r="Y29" i="34"/>
  <c r="Y30" i="34"/>
  <c r="AA29" i="34"/>
  <c r="AA30" i="34"/>
  <c r="X29" i="34"/>
  <c r="X30" i="34"/>
  <c r="V29" i="34"/>
  <c r="U30" i="34"/>
  <c r="U29" i="34"/>
  <c r="S29" i="34"/>
  <c r="S30" i="34"/>
  <c r="P29" i="34"/>
  <c r="R29" i="34"/>
  <c r="R30" i="34"/>
  <c r="P30" i="34"/>
  <c r="O29" i="34"/>
  <c r="O30" i="34"/>
  <c r="M30" i="34"/>
  <c r="M29" i="34"/>
  <c r="L30" i="34"/>
  <c r="L29" i="34"/>
  <c r="J30" i="34"/>
  <c r="J29" i="34"/>
  <c r="AG34" i="34"/>
  <c r="AG33" i="34"/>
  <c r="AE34" i="34"/>
  <c r="AE33" i="34"/>
  <c r="AB33" i="34"/>
  <c r="AD33" i="34"/>
  <c r="AD34" i="34"/>
  <c r="AB34" i="34"/>
  <c r="AA33" i="34"/>
  <c r="AA34" i="34"/>
  <c r="Y34" i="34"/>
  <c r="Y33" i="34"/>
  <c r="X34" i="34"/>
  <c r="X33" i="34"/>
  <c r="V34" i="34"/>
  <c r="V33" i="34"/>
  <c r="U33" i="34"/>
  <c r="U34" i="34"/>
  <c r="P33" i="34"/>
  <c r="S33" i="34"/>
  <c r="S34" i="34"/>
  <c r="R33" i="34"/>
  <c r="R34" i="34"/>
  <c r="O34" i="34"/>
  <c r="O33" i="34"/>
  <c r="M34" i="34"/>
  <c r="M33" i="34"/>
  <c r="J34" i="34"/>
  <c r="AH33" i="34"/>
  <c r="AH34" i="34"/>
  <c r="AM33" i="34"/>
  <c r="AM34" i="34"/>
  <c r="AK33" i="34"/>
  <c r="AK34" i="34"/>
  <c r="AJ33" i="34"/>
  <c r="AJ34" i="34"/>
  <c r="AS29" i="34"/>
  <c r="AS30" i="34"/>
  <c r="AQ30" i="34"/>
  <c r="AP29" i="34"/>
  <c r="AP30" i="34"/>
  <c r="AN29" i="34"/>
  <c r="AY34" i="34"/>
  <c r="AY33" i="34"/>
  <c r="AW34" i="34"/>
  <c r="AW33" i="34"/>
  <c r="AQ34" i="34"/>
  <c r="AQ33" i="34"/>
  <c r="AS34" i="34"/>
  <c r="AS33" i="34"/>
  <c r="BL16" i="34"/>
  <c r="I14" i="66"/>
  <c r="C14" i="66"/>
  <c r="I9" i="66"/>
  <c r="C9" i="66"/>
  <c r="I4" i="66"/>
  <c r="C4" i="66"/>
  <c r="I14" i="65"/>
  <c r="C14" i="65"/>
  <c r="I9" i="65"/>
  <c r="C9" i="65"/>
  <c r="I4" i="65"/>
  <c r="C4" i="65"/>
  <c r="I14" i="64"/>
  <c r="C14" i="64"/>
  <c r="I9" i="64"/>
  <c r="C9" i="64"/>
  <c r="I4" i="64"/>
  <c r="C4" i="64"/>
  <c r="I14" i="63"/>
  <c r="C14" i="63"/>
  <c r="I9" i="63"/>
  <c r="C9" i="63"/>
  <c r="I4" i="63"/>
  <c r="C4" i="63"/>
  <c r="C14" i="62"/>
  <c r="I9" i="62"/>
  <c r="C9" i="62"/>
  <c r="I4" i="62"/>
  <c r="C4" i="62"/>
  <c r="I14" i="61"/>
  <c r="C14" i="61"/>
  <c r="I9" i="61"/>
  <c r="C9" i="61"/>
  <c r="I4" i="61"/>
  <c r="C4" i="61"/>
  <c r="I9" i="59"/>
  <c r="C9" i="59"/>
  <c r="I14" i="59"/>
  <c r="C14" i="59"/>
  <c r="I4" i="59"/>
  <c r="C4" i="59"/>
  <c r="I14" i="58"/>
  <c r="C14" i="58"/>
  <c r="I9" i="58"/>
  <c r="C9" i="58"/>
  <c r="I4" i="58"/>
  <c r="C4" i="58"/>
  <c r="C4" i="57"/>
  <c r="I14" i="57"/>
  <c r="C14" i="57"/>
  <c r="I9" i="57"/>
  <c r="C9" i="57"/>
  <c r="I4" i="57"/>
  <c r="I14" i="55"/>
  <c r="C14" i="55"/>
  <c r="I9" i="55"/>
  <c r="C9" i="55"/>
  <c r="I4" i="55"/>
  <c r="C4" i="55"/>
  <c r="BF28" i="34"/>
  <c r="AN30" i="34"/>
  <c r="P34" i="34"/>
  <c r="BL4" i="34"/>
  <c r="BF4" i="34"/>
  <c r="BL12" i="34"/>
  <c r="BF16" i="34"/>
  <c r="V30" i="34"/>
  <c r="BL24" i="34"/>
  <c r="BF24" i="34"/>
  <c r="B1" i="9"/>
  <c r="BL32" i="34"/>
  <c r="BF32" i="34"/>
  <c r="AD30" i="34"/>
  <c r="AB30" i="34"/>
  <c r="AD29" i="34"/>
  <c r="BL20" i="34"/>
  <c r="BL8" i="34"/>
  <c r="AZ3" i="34"/>
  <c r="AT3" i="34"/>
  <c r="AN3" i="34"/>
  <c r="AH3" i="34"/>
  <c r="AB3" i="34"/>
  <c r="V3" i="34"/>
  <c r="P3" i="34"/>
  <c r="J3" i="34"/>
  <c r="BF20" i="34"/>
  <c r="BF12" i="34"/>
  <c r="BF8" i="34"/>
  <c r="BV32" i="34"/>
  <c r="A32" i="34"/>
  <c r="I5" i="9"/>
  <c r="F5" i="9"/>
  <c r="C9" i="9"/>
  <c r="K5" i="9"/>
  <c r="E5" i="9"/>
  <c r="H5" i="9"/>
  <c r="G7" i="9"/>
  <c r="E9" i="9"/>
  <c r="D9" i="9"/>
  <c r="F11" i="9"/>
  <c r="D11" i="9"/>
  <c r="E7" i="9"/>
  <c r="F7" i="9"/>
  <c r="K10" i="9"/>
  <c r="I9" i="9"/>
  <c r="D8" i="9"/>
  <c r="G9" i="9"/>
  <c r="J5" i="9"/>
  <c r="C8" i="9"/>
  <c r="D5" i="9"/>
  <c r="G5" i="9"/>
  <c r="D7" i="9"/>
  <c r="H9" i="9"/>
  <c r="G10" i="9"/>
  <c r="K9" i="9"/>
  <c r="K11" i="9"/>
  <c r="E10" i="9"/>
  <c r="J8" i="9"/>
  <c r="K8" i="9"/>
  <c r="F8" i="9"/>
  <c r="J12" i="9"/>
  <c r="I8" i="9"/>
  <c r="C12" i="9"/>
  <c r="C7" i="9"/>
  <c r="J9" i="9"/>
  <c r="F9" i="9"/>
  <c r="H6" i="9"/>
  <c r="G6" i="9"/>
  <c r="G12" i="9"/>
  <c r="I12" i="9"/>
  <c r="E6" i="9"/>
  <c r="D12" i="9"/>
  <c r="F12" i="9"/>
  <c r="H12" i="9"/>
  <c r="I6" i="9"/>
  <c r="J6" i="9"/>
  <c r="C10" i="9"/>
  <c r="I10" i="9"/>
  <c r="E11" i="9"/>
  <c r="K7" i="9"/>
  <c r="F10" i="9"/>
  <c r="K12" i="9"/>
  <c r="D6" i="9"/>
  <c r="J11" i="9"/>
  <c r="C6" i="9"/>
  <c r="D10" i="9"/>
  <c r="E12" i="9"/>
  <c r="H10" i="9"/>
  <c r="J7" i="9"/>
  <c r="G11" i="9"/>
  <c r="H8" i="9"/>
  <c r="E8" i="9"/>
  <c r="H7" i="9"/>
  <c r="I7" i="9"/>
  <c r="H11" i="9"/>
  <c r="F6" i="9"/>
  <c r="I11" i="9"/>
  <c r="C11" i="9"/>
  <c r="K6" i="9"/>
  <c r="J10" i="9"/>
  <c r="G8" i="9"/>
</calcChain>
</file>

<file path=xl/sharedStrings.xml><?xml version="1.0" encoding="utf-8"?>
<sst xmlns="http://schemas.openxmlformats.org/spreadsheetml/2006/main" count="709" uniqueCount="97">
  <si>
    <t>順位</t>
    <rPh sb="0" eb="2">
      <t>ジュンイ</t>
    </rPh>
    <phoneticPr fontId="5"/>
  </si>
  <si>
    <t>チーム</t>
    <phoneticPr fontId="5"/>
  </si>
  <si>
    <t>勝点</t>
    <rPh sb="0" eb="1">
      <t>カチ</t>
    </rPh>
    <rPh sb="1" eb="2">
      <t>テン</t>
    </rPh>
    <phoneticPr fontId="5"/>
  </si>
  <si>
    <t>試合</t>
    <rPh sb="0" eb="2">
      <t>シアイ</t>
    </rPh>
    <phoneticPr fontId="5"/>
  </si>
  <si>
    <t>勝</t>
    <rPh sb="0" eb="1">
      <t>カチ</t>
    </rPh>
    <phoneticPr fontId="5"/>
  </si>
  <si>
    <t>引分</t>
    <rPh sb="0" eb="2">
      <t>ヒキワケ</t>
    </rPh>
    <phoneticPr fontId="5"/>
  </si>
  <si>
    <t>負</t>
    <rPh sb="0" eb="1">
      <t>マケ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</si>
  <si>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</si>
  <si>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</si>
  <si>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得失点差</t>
    <rPh sb="0" eb="3">
      <t>トクシツテン</t>
    </rPh>
    <rPh sb="3" eb="4">
      <t>サ</t>
    </rPh>
    <phoneticPr fontId="5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</si>
  <si>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</si>
  <si>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</si>
  <si>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</si>
  <si>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</si>
  <si>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</si>
  <si>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</si>
  <si>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</si>
  <si>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</si>
  <si>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</si>
  <si>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</si>
  <si>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</si>
  <si>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試合結果</t>
    <rPh sb="0" eb="2">
      <t>シアイ</t>
    </rPh>
    <rPh sb="2" eb="4">
      <t>ケッカ</t>
    </rPh>
    <phoneticPr fontId="1"/>
  </si>
  <si>
    <t>順位表</t>
    <rPh sb="0" eb="3">
      <t>ジュンイヒョウ</t>
    </rPh>
    <phoneticPr fontId="5"/>
  </si>
  <si>
    <t>更新日</t>
    <phoneticPr fontId="6"/>
  </si>
  <si>
    <t>更新日</t>
    <rPh sb="0" eb="3">
      <t>コウシンビ</t>
    </rPh>
    <phoneticPr fontId="1"/>
  </si>
  <si>
    <t>【警告】</t>
    <rPh sb="1" eb="3">
      <t>ケイコク</t>
    </rPh>
    <phoneticPr fontId="1"/>
  </si>
  <si>
    <t>【退場】</t>
    <rPh sb="1" eb="3">
      <t>タイジョウ</t>
    </rPh>
    <phoneticPr fontId="1"/>
  </si>
  <si>
    <t>試合</t>
    <rPh sb="0" eb="2">
      <t>シアイ</t>
    </rPh>
    <phoneticPr fontId="1"/>
  </si>
  <si>
    <t>星取り表</t>
    <phoneticPr fontId="16"/>
  </si>
  <si>
    <t>第１節</t>
    <rPh sb="0" eb="1">
      <t>ダイ</t>
    </rPh>
    <rPh sb="2" eb="3">
      <t>セツ</t>
    </rPh>
    <phoneticPr fontId="1"/>
  </si>
  <si>
    <t>－</t>
    <phoneticPr fontId="1"/>
  </si>
  <si>
    <t>第２節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</si>
  <si>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</si>
  <si>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－</t>
    <phoneticPr fontId="1"/>
  </si>
  <si>
    <t>－</t>
    <phoneticPr fontId="1"/>
  </si>
  <si>
    <t>－</t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</si>
  <si>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</si>
  <si>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</si>
  <si>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</si>
  <si>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第８節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</si>
  <si>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</si>
  <si>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－</t>
    <phoneticPr fontId="1"/>
  </si>
  <si>
    <t>－</t>
    <phoneticPr fontId="1"/>
  </si>
  <si>
    <t>第10節</t>
    <rPh sb="0" eb="1">
      <t>ダイ</t>
    </rPh>
    <rPh sb="3" eb="4">
      <t>セツ</t>
    </rPh>
    <phoneticPr fontId="1"/>
  </si>
  <si>
    <t>第7節</t>
    <rPh sb="0" eb="1">
      <t>ダイ</t>
    </rPh>
    <rPh sb="2" eb="3">
      <t>セツ</t>
    </rPh>
    <phoneticPr fontId="1"/>
  </si>
  <si>
    <t>ASC</t>
    <phoneticPr fontId="24"/>
  </si>
  <si>
    <t>北海道ASC 2nd</t>
    <rPh sb="0" eb="3">
      <t>ホッカイドウ</t>
    </rPh>
    <phoneticPr fontId="1"/>
  </si>
  <si>
    <t>ELSOLE FC</t>
  </si>
  <si>
    <t>登別市地域クラブ</t>
    <rPh sb="0" eb="3">
      <t>ノボリベツシ</t>
    </rPh>
    <rPh sb="3" eb="5">
      <t>チイキ</t>
    </rPh>
    <phoneticPr fontId="1"/>
  </si>
  <si>
    <t>苫小牧市立青翔中学校</t>
    <rPh sb="0" eb="3">
      <t>トマコマイ</t>
    </rPh>
    <rPh sb="3" eb="5">
      <t>シリツ</t>
    </rPh>
    <rPh sb="5" eb="6">
      <t>アオ</t>
    </rPh>
    <rPh sb="6" eb="7">
      <t>ショウ</t>
    </rPh>
    <rPh sb="7" eb="10">
      <t>チュウガッコウ</t>
    </rPh>
    <phoneticPr fontId="1"/>
  </si>
  <si>
    <t>苫小牧市立啓北中学校</t>
    <rPh sb="0" eb="3">
      <t>トマコマイ</t>
    </rPh>
    <rPh sb="3" eb="5">
      <t>シリツ</t>
    </rPh>
    <rPh sb="5" eb="7">
      <t>ケイホク</t>
    </rPh>
    <rPh sb="7" eb="10">
      <t>チュウガッコウ</t>
    </rPh>
    <phoneticPr fontId="1"/>
  </si>
  <si>
    <t>バロンドール</t>
  </si>
  <si>
    <t>《 ２部リーグ 》</t>
    <rPh sb="3" eb="4">
      <t>ブ</t>
    </rPh>
    <phoneticPr fontId="1"/>
  </si>
  <si>
    <t>2024　道南ブロックカブスチャレンジリーグU-15</t>
    <rPh sb="5" eb="7">
      <t>ドウナン</t>
    </rPh>
    <phoneticPr fontId="16"/>
  </si>
  <si>
    <t>2024 道南カブスチャレンジU15</t>
    <rPh sb="5" eb="7">
      <t>ドウナン</t>
    </rPh>
    <phoneticPr fontId="1"/>
  </si>
  <si>
    <t>青翔中学校</t>
    <rPh sb="0" eb="1">
      <t>アオ</t>
    </rPh>
    <rPh sb="1" eb="2">
      <t>ショウ</t>
    </rPh>
    <rPh sb="2" eb="5">
      <t>チュウガッコウ</t>
    </rPh>
    <phoneticPr fontId="24"/>
  </si>
  <si>
    <t>バロンドール</t>
    <phoneticPr fontId="24"/>
  </si>
  <si>
    <t>登別市</t>
    <rPh sb="0" eb="2">
      <t>ノボリベツ</t>
    </rPh>
    <rPh sb="2" eb="3">
      <t>シ</t>
    </rPh>
    <phoneticPr fontId="24"/>
  </si>
  <si>
    <t>啓北中学校</t>
    <rPh sb="0" eb="5">
      <t>ケイホクチュウガッコウ</t>
    </rPh>
    <phoneticPr fontId="24"/>
  </si>
  <si>
    <t>7藤岡</t>
    <rPh sb="1" eb="3">
      <t>フジオカ</t>
    </rPh>
    <phoneticPr fontId="24"/>
  </si>
  <si>
    <t>エルソーレ</t>
    <phoneticPr fontId="24"/>
  </si>
  <si>
    <t>36石川</t>
    <rPh sb="2" eb="4">
      <t>イシカワ</t>
    </rPh>
    <phoneticPr fontId="24"/>
  </si>
  <si>
    <t>●</t>
    <phoneticPr fontId="1"/>
  </si>
  <si>
    <t>○</t>
    <phoneticPr fontId="1"/>
  </si>
  <si>
    <t>4三春</t>
    <rPh sb="1" eb="3">
      <t>ミハル</t>
    </rPh>
    <phoneticPr fontId="24"/>
  </si>
  <si>
    <t>登別市</t>
    <rPh sb="0" eb="3">
      <t>ノボリベツシ</t>
    </rPh>
    <phoneticPr fontId="24"/>
  </si>
  <si>
    <t>△</t>
    <phoneticPr fontId="1"/>
  </si>
  <si>
    <t>ELSOLE FC</t>
    <phoneticPr fontId="24"/>
  </si>
  <si>
    <t>苫小牧市立青翔中学校</t>
    <phoneticPr fontId="24"/>
  </si>
  <si>
    <t>苫小牧市立啓北中学校</t>
    <phoneticPr fontId="24"/>
  </si>
  <si>
    <t>登別</t>
    <rPh sb="0" eb="2">
      <t>ノボリベツ</t>
    </rPh>
    <phoneticPr fontId="24"/>
  </si>
  <si>
    <t>イエロー１枚</t>
    <rPh sb="5" eb="6">
      <t>マイ</t>
    </rPh>
    <phoneticPr fontId="24"/>
  </si>
  <si>
    <t>イエロー２枚</t>
    <rPh sb="5" eb="6">
      <t>マイ</t>
    </rPh>
    <phoneticPr fontId="24"/>
  </si>
  <si>
    <t>イエロー３枚</t>
    <rPh sb="5" eb="6">
      <t>マイ</t>
    </rPh>
    <phoneticPr fontId="24"/>
  </si>
  <si>
    <t>北海道ASC 2nd</t>
    <phoneticPr fontId="1"/>
  </si>
  <si>
    <t>ELSOLE FC</t>
    <phoneticPr fontId="1"/>
  </si>
  <si>
    <t>苫小牧市立青翔中学校</t>
    <rPh sb="0" eb="5">
      <t>トマコマイシリツ</t>
    </rPh>
    <rPh sb="5" eb="6">
      <t>アオ</t>
    </rPh>
    <rPh sb="6" eb="7">
      <t>ショウ</t>
    </rPh>
    <rPh sb="7" eb="10">
      <t>チュウガッコウ</t>
    </rPh>
    <phoneticPr fontId="1"/>
  </si>
  <si>
    <t>バロンドール</t>
    <phoneticPr fontId="1"/>
  </si>
  <si>
    <t>啓北中学校</t>
    <rPh sb="0" eb="2">
      <t>ケイホク</t>
    </rPh>
    <rPh sb="2" eb="5">
      <t>チュウガッコウ</t>
    </rPh>
    <phoneticPr fontId="24"/>
  </si>
  <si>
    <t>ELSOLE</t>
    <phoneticPr fontId="24"/>
  </si>
  <si>
    <t>【警告】</t>
    <phoneticPr fontId="1"/>
  </si>
  <si>
    <t>青翔中学校</t>
    <rPh sb="0" eb="1">
      <t>アオ</t>
    </rPh>
    <rPh sb="1" eb="5">
      <t>ショウチュウガッコウ</t>
    </rPh>
    <phoneticPr fontId="24"/>
  </si>
  <si>
    <t>○</t>
    <phoneticPr fontId="1"/>
  </si>
  <si>
    <t>青翔中</t>
    <rPh sb="0" eb="1">
      <t>アオ</t>
    </rPh>
    <rPh sb="1" eb="2">
      <t>ショウ</t>
    </rPh>
    <rPh sb="2" eb="3">
      <t>チュウ</t>
    </rPh>
    <phoneticPr fontId="24"/>
  </si>
  <si>
    <t>啓北中</t>
    <rPh sb="0" eb="2">
      <t>ケイホク</t>
    </rPh>
    <rPh sb="2" eb="3">
      <t>チュウ</t>
    </rPh>
    <phoneticPr fontId="24"/>
  </si>
  <si>
    <t>△</t>
    <phoneticPr fontId="1"/>
  </si>
  <si>
    <t>8木村</t>
    <rPh sb="1" eb="3">
      <t>キムラ</t>
    </rPh>
    <phoneticPr fontId="24"/>
  </si>
  <si>
    <t>啓北中</t>
    <rPh sb="0" eb="3">
      <t>ケイホクチュウ</t>
    </rPh>
    <phoneticPr fontId="24"/>
  </si>
  <si>
    <t>7藤岡</t>
  </si>
  <si>
    <t>10棟方</t>
    <rPh sb="2" eb="4">
      <t>ムネカタ</t>
    </rPh>
    <phoneticPr fontId="24"/>
  </si>
  <si>
    <t xml:space="preserve"> 9月24日(火)</t>
    <rPh sb="2" eb="3">
      <t>ガツ</t>
    </rPh>
    <rPh sb="5" eb="6">
      <t>ニチ</t>
    </rPh>
    <rPh sb="7" eb="8">
      <t>カ</t>
    </rPh>
    <phoneticPr fontId="1"/>
  </si>
  <si>
    <t>第９節終了時点</t>
    <rPh sb="0" eb="1">
      <t>ダイ</t>
    </rPh>
    <rPh sb="2" eb="3">
      <t>セツ</t>
    </rPh>
    <rPh sb="3" eb="5">
      <t>シュウリョウ</t>
    </rPh>
    <rPh sb="5" eb="7">
      <t>ジテン</t>
    </rPh>
    <phoneticPr fontId="16"/>
  </si>
  <si>
    <t>６佐藤</t>
    <rPh sb="1" eb="3">
      <t>サトウ</t>
    </rPh>
    <phoneticPr fontId="24"/>
  </si>
  <si>
    <t>１２山本</t>
    <rPh sb="2" eb="4">
      <t>ヤマモト</t>
    </rPh>
    <phoneticPr fontId="24"/>
  </si>
  <si>
    <t>10棟方
6佐藤</t>
    <rPh sb="2" eb="4">
      <t>ムナカタ</t>
    </rPh>
    <rPh sb="6" eb="8">
      <t>サトウ</t>
    </rPh>
    <phoneticPr fontId="24"/>
  </si>
  <si>
    <t>4三春
8木村
12山本</t>
    <rPh sb="1" eb="3">
      <t>ミハル</t>
    </rPh>
    <rPh sb="5" eb="7">
      <t>キムラ</t>
    </rPh>
    <rPh sb="10" eb="12">
      <t>ヤマモト</t>
    </rPh>
    <phoneticPr fontId="24"/>
  </si>
  <si>
    <t>カード累積（第９節終了時点）</t>
    <rPh sb="3" eb="5">
      <t>ルイセキ</t>
    </rPh>
    <rPh sb="6" eb="7">
      <t>ダイ</t>
    </rPh>
    <rPh sb="8" eb="9">
      <t>セツ</t>
    </rPh>
    <rPh sb="9" eb="11">
      <t>シュウリョウ</t>
    </rPh>
    <rPh sb="11" eb="13">
      <t>ジテン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</si>
</sst>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1" fillId="0" borderId="0" xfId="2" applyAlignment="1">
      <alignment horizontal="center" vertical="center"/>
    </xf>
    <xf numFmtId="0" fontId="12" fillId="4" borderId="0" xfId="0" applyFont="1" applyFill="1" applyAlignment="1">
      <alignment vertical="center" shrinkToFit="1"/>
    </xf>
    <xf numFmtId="0" fontId="3" fillId="0" borderId="0" xfId="3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4" borderId="7" xfId="0" applyFont="1" applyFill="1" applyBorder="1" applyAlignment="1" applyProtection="1">
      <alignment horizontal="right" vertical="center" shrinkToFit="1"/>
      <protection locked="0"/>
    </xf>
    <xf numFmtId="0" fontId="12" fillId="4" borderId="7" xfId="0" applyFont="1" applyFill="1" applyBorder="1" applyAlignment="1" applyProtection="1">
      <alignment horizontal="left" vertical="center" shrinkToFit="1"/>
      <protection locked="0"/>
    </xf>
    <xf numFmtId="20" fontId="12" fillId="0" borderId="0" xfId="0" applyNumberFormat="1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right" vertical="center" shrinkToFit="1"/>
      <protection locked="0"/>
    </xf>
    <xf numFmtId="0" fontId="12" fillId="3" borderId="7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>
      <alignment vertical="center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25" fillId="0" borderId="0" xfId="1" applyFont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20" fontId="12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27" fillId="4" borderId="0" xfId="0" applyFont="1" applyFill="1" applyAlignment="1" applyProtection="1">
      <alignment horizontal="center" vertical="center" shrinkToFit="1"/>
      <protection locked="0"/>
    </xf>
    <xf numFmtId="0" fontId="0" fillId="0" borderId="0" xfId="2" applyFont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6" borderId="7" xfId="0" applyFont="1" applyFill="1" applyBorder="1" applyAlignment="1" applyProtection="1">
      <alignment horizontal="right" vertical="center" shrinkToFit="1"/>
      <protection locked="0"/>
    </xf>
    <xf numFmtId="0" fontId="12" fillId="6" borderId="0" xfId="0" applyFont="1" applyFill="1" applyAlignment="1">
      <alignment vertical="center" shrinkToFit="1"/>
    </xf>
    <xf numFmtId="0" fontId="12" fillId="6" borderId="7" xfId="0" applyFont="1" applyFill="1" applyBorder="1" applyAlignment="1" applyProtection="1">
      <alignment horizontal="left" vertical="center" shrinkToFit="1"/>
      <protection locked="0"/>
    </xf>
    <xf numFmtId="0" fontId="12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7" borderId="0" xfId="0" applyFont="1" applyFill="1" applyAlignment="1">
      <alignment horizontal="center" vertical="center" shrinkToFit="1"/>
    </xf>
    <xf numFmtId="0" fontId="3" fillId="7" borderId="0" xfId="0" applyFont="1" applyFill="1" applyAlignment="1" applyProtection="1">
      <alignment horizontal="center" vertical="center" shrinkToFit="1"/>
      <protection locked="0"/>
    </xf>
    <xf numFmtId="0" fontId="12" fillId="7" borderId="7" xfId="0" applyFont="1" applyFill="1" applyBorder="1" applyAlignment="1" applyProtection="1">
      <alignment horizontal="right" vertical="center" shrinkToFit="1"/>
      <protection locked="0"/>
    </xf>
    <xf numFmtId="0" fontId="12" fillId="7" borderId="0" xfId="0" applyFont="1" applyFill="1" applyAlignment="1">
      <alignment horizontal="center" vertical="center" shrinkToFit="1"/>
    </xf>
    <xf numFmtId="0" fontId="12" fillId="7" borderId="7" xfId="0" applyFont="1" applyFill="1" applyBorder="1" applyAlignment="1" applyProtection="1">
      <alignment horizontal="left" vertical="center" shrinkToFit="1"/>
      <protection locked="0"/>
    </xf>
    <xf numFmtId="49" fontId="3" fillId="0" borderId="0" xfId="3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1" fillId="0" borderId="0" xfId="2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28" fillId="0" borderId="0" xfId="0" applyFont="1">
      <alignment vertical="center"/>
    </xf>
    <xf numFmtId="0" fontId="0" fillId="0" borderId="32" xfId="0" applyBorder="1">
      <alignment vertical="center"/>
    </xf>
    <xf numFmtId="0" fontId="30" fillId="0" borderId="32" xfId="0" applyFont="1" applyBorder="1" applyAlignment="1">
      <alignment vertical="center" wrapText="1"/>
    </xf>
    <xf numFmtId="0" fontId="30" fillId="0" borderId="32" xfId="0" applyFont="1" applyBorder="1">
      <alignment vertical="center"/>
    </xf>
    <xf numFmtId="0" fontId="29" fillId="0" borderId="0" xfId="0" applyFont="1">
      <alignment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5" xfId="1" applyFont="1" applyBorder="1" applyAlignment="1" applyProtection="1">
      <alignment horizontal="center" vertical="center"/>
      <protection locked="0"/>
    </xf>
    <xf numFmtId="0" fontId="18" fillId="0" borderId="26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0" fontId="18" fillId="0" borderId="29" xfId="1" applyFont="1" applyBorder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5" borderId="16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17" fillId="5" borderId="16" xfId="1" applyFont="1" applyFill="1" applyBorder="1" applyAlignment="1">
      <alignment horizontal="center" vertical="center" shrinkToFit="1"/>
    </xf>
    <xf numFmtId="0" fontId="17" fillId="5" borderId="18" xfId="1" applyFont="1" applyFill="1" applyBorder="1" applyAlignment="1">
      <alignment horizontal="center" vertical="center" shrinkToFit="1"/>
    </xf>
    <xf numFmtId="0" fontId="17" fillId="5" borderId="17" xfId="1" applyFont="1" applyFill="1" applyBorder="1" applyAlignment="1">
      <alignment horizontal="center" vertical="center" shrinkToFi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/>
    </xf>
    <xf numFmtId="0" fontId="9" fillId="5" borderId="16" xfId="1" applyFont="1" applyFill="1" applyBorder="1" applyAlignment="1">
      <alignment horizontal="center" vertical="center" shrinkToFit="1"/>
    </xf>
    <xf numFmtId="0" fontId="9" fillId="5" borderId="17" xfId="1" applyFont="1" applyFill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 shrinkToFit="1"/>
    </xf>
    <xf numFmtId="0" fontId="17" fillId="5" borderId="13" xfId="1" applyFont="1" applyFill="1" applyBorder="1" applyAlignment="1">
      <alignment horizontal="center" vertical="center" shrinkToFit="1"/>
    </xf>
    <xf numFmtId="0" fontId="17" fillId="5" borderId="14" xfId="1" applyFont="1" applyFill="1" applyBorder="1" applyAlignment="1">
      <alignment horizontal="center" vertical="center" shrinkToFit="1"/>
    </xf>
    <xf numFmtId="0" fontId="17" fillId="5" borderId="8" xfId="1" applyFont="1" applyFill="1" applyBorder="1" applyAlignment="1">
      <alignment horizontal="center" vertical="center" shrinkToFit="1"/>
    </xf>
    <xf numFmtId="0" fontId="17" fillId="5" borderId="0" xfId="1" applyFont="1" applyFill="1" applyAlignment="1">
      <alignment horizontal="center" vertical="center" shrinkToFit="1"/>
    </xf>
    <xf numFmtId="0" fontId="17" fillId="5" borderId="9" xfId="1" applyFont="1" applyFill="1" applyBorder="1" applyAlignment="1">
      <alignment horizontal="center" vertical="center" shrinkToFit="1"/>
    </xf>
    <xf numFmtId="0" fontId="17" fillId="5" borderId="10" xfId="1" applyFont="1" applyFill="1" applyBorder="1" applyAlignment="1">
      <alignment horizontal="center" vertical="center" shrinkToFit="1"/>
    </xf>
    <xf numFmtId="0" fontId="17" fillId="5" borderId="6" xfId="1" applyFont="1" applyFill="1" applyBorder="1" applyAlignment="1">
      <alignment horizontal="center" vertical="center" shrinkToFit="1"/>
    </xf>
    <xf numFmtId="0" fontId="17" fillId="5" borderId="11" xfId="1" applyFont="1" applyFill="1" applyBorder="1" applyAlignment="1">
      <alignment horizontal="center" vertical="center" shrinkToFit="1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176" fontId="10" fillId="0" borderId="12" xfId="1" applyNumberFormat="1" applyFont="1" applyBorder="1" applyAlignment="1">
      <alignment horizontal="center" vertical="center" shrinkToFit="1"/>
    </xf>
    <xf numFmtId="176" fontId="10" fillId="0" borderId="14" xfId="1" applyNumberFormat="1" applyFont="1" applyBorder="1" applyAlignment="1">
      <alignment horizontal="center" vertical="center" shrinkToFit="1"/>
    </xf>
    <xf numFmtId="176" fontId="10" fillId="0" borderId="8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25" fillId="0" borderId="0" xfId="1" applyFont="1">
      <alignment vertical="center"/>
    </xf>
    <xf numFmtId="0" fontId="12" fillId="0" borderId="0" xfId="3" applyFont="1" applyAlignment="1">
      <alignment horizontal="center" vertical="center" shrinkToFit="1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12" fillId="4" borderId="31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2" fillId="3" borderId="0" xfId="0" applyFont="1" applyFill="1" applyAlignment="1">
      <alignment horizontal="center" vertical="center" shrinkToFit="1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3" borderId="31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Alignment="1">
      <alignment horizontal="center" vertical="center" shrinkToFit="1"/>
    </xf>
    <xf numFmtId="0" fontId="12" fillId="6" borderId="0" xfId="0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7" borderId="0" xfId="0" applyFont="1" applyFill="1" applyAlignment="1" applyProtection="1">
      <alignment horizontal="center" vertical="center" shrinkToFit="1"/>
      <protection locked="0"/>
    </xf>
    <xf numFmtId="0" fontId="12" fillId="7" borderId="31" xfId="0" applyFont="1" applyFill="1" applyBorder="1" applyAlignment="1" applyProtection="1">
      <alignment horizontal="center" vertical="center" shrinkToFit="1"/>
      <protection locked="0"/>
    </xf>
    <xf numFmtId="0" fontId="12" fillId="7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7" borderId="0" xfId="0" applyFont="1" applyFill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CCFFFF"/>
      <color rgb="FF99CCFF"/>
      <color rgb="FFFF99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478405" y="3362325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3068955" y="4581525"/>
          <a:ext cx="1000242" cy="5601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2476500" y="2036445"/>
          <a:ext cx="983029" cy="33768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476500" y="3255645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476500" y="3255645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476500" y="33223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476500" y="33223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97455" y="47910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497455" y="47910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476500" y="24841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476500" y="254127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D40"/>
  <sheetViews>
    <sheetView tabSelected="1" view="pageBreakPreview" zoomScaleNormal="80" zoomScaleSheetLayoutView="100" workbookViewId="0">
      <selection activeCell="S25" sqref="S25"/>
    </sheetView>
  </sheetViews>
  <sheetFormatPr defaultColWidth="2" defaultRowHeight="12.75" x14ac:dyDescent="0.25"/>
  <cols>
    <col min="1" max="1" width="2.73046875" customWidth="1"/>
    <col min="2" max="2" width="3.59765625" bestFit="1" customWidth="1"/>
    <col min="10" max="45" width="2" customWidth="1"/>
    <col min="46" max="57" width="2" hidden="1" customWidth="1"/>
    <col min="60" max="60" width="2.73046875" bestFit="1" customWidth="1"/>
    <col min="77" max="77" width="2" customWidth="1"/>
    <col min="89" max="89" width="6.46484375" bestFit="1" customWidth="1"/>
  </cols>
  <sheetData>
    <row r="1" spans="1:82" ht="24" customHeight="1" x14ac:dyDescent="0.25">
      <c r="C1" s="75" t="s">
        <v>53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107" t="s">
        <v>28</v>
      </c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4"/>
      <c r="BZ1" s="44"/>
      <c r="CA1" s="44"/>
      <c r="CB1" s="44"/>
      <c r="CC1" s="44"/>
      <c r="CD1" s="44"/>
    </row>
    <row r="2" spans="1:82" ht="19.5" customHeight="1" x14ac:dyDescent="0.25"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30"/>
      <c r="AQ2" s="30"/>
      <c r="AR2" s="30"/>
      <c r="AS2" s="19"/>
      <c r="AT2" s="18"/>
      <c r="AU2" s="18"/>
      <c r="AV2" s="30"/>
      <c r="AW2" s="30"/>
      <c r="AX2" s="30"/>
      <c r="AY2" s="19"/>
      <c r="AZ2" s="18"/>
      <c r="BA2" s="18"/>
      <c r="BB2" s="30"/>
      <c r="BC2" s="30"/>
      <c r="BD2" s="30"/>
      <c r="BE2" s="19"/>
      <c r="BF2" s="108" t="s">
        <v>23</v>
      </c>
      <c r="BG2" s="108"/>
      <c r="BH2" s="108"/>
      <c r="BI2" s="108"/>
      <c r="BJ2" s="109" t="s">
        <v>90</v>
      </c>
      <c r="BK2" s="109"/>
      <c r="BL2" s="109"/>
      <c r="BM2" s="109"/>
      <c r="BN2" s="109"/>
      <c r="BO2" s="109"/>
      <c r="BP2" s="110" t="s">
        <v>91</v>
      </c>
      <c r="BQ2" s="110"/>
      <c r="BR2" s="110"/>
      <c r="BS2" s="110"/>
      <c r="BT2" s="110"/>
      <c r="BU2" s="110"/>
      <c r="BV2" s="110"/>
      <c r="BW2" s="110"/>
      <c r="BX2" s="110"/>
    </row>
    <row r="3" spans="1:82" ht="31.5" customHeight="1" x14ac:dyDescent="0.25">
      <c r="C3" s="113"/>
      <c r="D3" s="114"/>
      <c r="E3" s="114"/>
      <c r="F3" s="114"/>
      <c r="G3" s="114"/>
      <c r="H3" s="114"/>
      <c r="I3" s="115"/>
      <c r="J3" s="116" t="str">
        <f>C4</f>
        <v>北海道ASC 2nd</v>
      </c>
      <c r="K3" s="117"/>
      <c r="L3" s="117"/>
      <c r="M3" s="117"/>
      <c r="N3" s="117"/>
      <c r="O3" s="118"/>
      <c r="P3" s="116" t="str">
        <f>C8</f>
        <v>ELSOLE FC</v>
      </c>
      <c r="Q3" s="117"/>
      <c r="R3" s="117"/>
      <c r="S3" s="117"/>
      <c r="T3" s="117"/>
      <c r="U3" s="118"/>
      <c r="V3" s="116" t="str">
        <f>C12</f>
        <v>登別市地域クラブ</v>
      </c>
      <c r="W3" s="117"/>
      <c r="X3" s="117"/>
      <c r="Y3" s="117"/>
      <c r="Z3" s="117"/>
      <c r="AA3" s="118"/>
      <c r="AB3" s="116" t="str">
        <f>C16</f>
        <v>苫小牧市立青翔中学校</v>
      </c>
      <c r="AC3" s="117"/>
      <c r="AD3" s="117"/>
      <c r="AE3" s="117"/>
      <c r="AF3" s="117"/>
      <c r="AG3" s="118"/>
      <c r="AH3" s="116" t="str">
        <f>C20</f>
        <v>苫小牧市立啓北中学校</v>
      </c>
      <c r="AI3" s="117"/>
      <c r="AJ3" s="117"/>
      <c r="AK3" s="117"/>
      <c r="AL3" s="117"/>
      <c r="AM3" s="118"/>
      <c r="AN3" s="116" t="str">
        <f>C24</f>
        <v>バロンドール</v>
      </c>
      <c r="AO3" s="117"/>
      <c r="AP3" s="117"/>
      <c r="AQ3" s="117"/>
      <c r="AR3" s="117"/>
      <c r="AS3" s="118"/>
      <c r="AT3" s="116">
        <f>C28</f>
        <v>0</v>
      </c>
      <c r="AU3" s="117"/>
      <c r="AV3" s="117"/>
      <c r="AW3" s="117"/>
      <c r="AX3" s="117"/>
      <c r="AY3" s="118"/>
      <c r="AZ3" s="116">
        <f>C32</f>
        <v>0</v>
      </c>
      <c r="BA3" s="117"/>
      <c r="BB3" s="117"/>
      <c r="BC3" s="117"/>
      <c r="BD3" s="117"/>
      <c r="BE3" s="118"/>
      <c r="BF3" s="122" t="s">
        <v>27</v>
      </c>
      <c r="BG3" s="123"/>
      <c r="BH3" s="111" t="s">
        <v>10</v>
      </c>
      <c r="BI3" s="112"/>
      <c r="BJ3" s="111" t="s">
        <v>11</v>
      </c>
      <c r="BK3" s="112"/>
      <c r="BL3" s="111" t="s">
        <v>12</v>
      </c>
      <c r="BM3" s="112"/>
      <c r="BN3" s="111" t="s">
        <v>13</v>
      </c>
      <c r="BO3" s="112"/>
      <c r="BP3" s="111" t="s">
        <v>14</v>
      </c>
      <c r="BQ3" s="112"/>
      <c r="BR3" s="111" t="s">
        <v>15</v>
      </c>
      <c r="BS3" s="112"/>
      <c r="BT3" s="119" t="s">
        <v>16</v>
      </c>
      <c r="BU3" s="120"/>
      <c r="BV3" s="111" t="s">
        <v>17</v>
      </c>
      <c r="BW3" s="121"/>
      <c r="BX3" s="112"/>
    </row>
    <row r="4" spans="1:82" ht="18" customHeight="1" x14ac:dyDescent="0.25">
      <c r="A4" s="125">
        <f>BV4</f>
        <v>4</v>
      </c>
      <c r="B4" s="126">
        <v>1</v>
      </c>
      <c r="C4" s="127" t="s">
        <v>46</v>
      </c>
      <c r="D4" s="128"/>
      <c r="E4" s="128"/>
      <c r="F4" s="128"/>
      <c r="G4" s="128"/>
      <c r="H4" s="128"/>
      <c r="I4" s="129"/>
      <c r="J4" s="83"/>
      <c r="K4" s="84"/>
      <c r="L4" s="84"/>
      <c r="M4" s="84"/>
      <c r="N4" s="84"/>
      <c r="O4" s="85"/>
      <c r="P4" s="101" t="s">
        <v>62</v>
      </c>
      <c r="Q4" s="136"/>
      <c r="R4" s="137"/>
      <c r="S4" s="104" t="s">
        <v>62</v>
      </c>
      <c r="T4" s="105"/>
      <c r="U4" s="106"/>
      <c r="V4" s="104" t="s">
        <v>62</v>
      </c>
      <c r="W4" s="105"/>
      <c r="X4" s="106"/>
      <c r="Y4" s="104" t="s">
        <v>62</v>
      </c>
      <c r="Z4" s="105"/>
      <c r="AA4" s="106"/>
      <c r="AB4" s="104" t="s">
        <v>63</v>
      </c>
      <c r="AC4" s="105"/>
      <c r="AD4" s="106"/>
      <c r="AE4" s="104"/>
      <c r="AF4" s="105"/>
      <c r="AG4" s="106"/>
      <c r="AH4" s="101" t="s">
        <v>63</v>
      </c>
      <c r="AI4" s="102"/>
      <c r="AJ4" s="103"/>
      <c r="AK4" s="104" t="s">
        <v>63</v>
      </c>
      <c r="AL4" s="105"/>
      <c r="AM4" s="106"/>
      <c r="AN4" s="104" t="s">
        <v>62</v>
      </c>
      <c r="AO4" s="105"/>
      <c r="AP4" s="106"/>
      <c r="AQ4" s="104" t="s">
        <v>62</v>
      </c>
      <c r="AR4" s="105"/>
      <c r="AS4" s="106"/>
      <c r="AT4" s="104"/>
      <c r="AU4" s="105"/>
      <c r="AV4" s="106"/>
      <c r="AW4" s="104"/>
      <c r="AX4" s="105"/>
      <c r="AY4" s="106"/>
      <c r="AZ4" s="104"/>
      <c r="BA4" s="105"/>
      <c r="BB4" s="106"/>
      <c r="BC4" s="104"/>
      <c r="BD4" s="105"/>
      <c r="BE4" s="106"/>
      <c r="BF4" s="153">
        <f>SUM(BH4:BM7)</f>
        <v>9</v>
      </c>
      <c r="BG4" s="154"/>
      <c r="BH4" s="159">
        <f>COUNTIF(J4:BE4,"○")</f>
        <v>3</v>
      </c>
      <c r="BI4" s="160"/>
      <c r="BJ4" s="159">
        <f>COUNTIF(J4:BE4,"△")</f>
        <v>0</v>
      </c>
      <c r="BK4" s="160"/>
      <c r="BL4" s="159">
        <f>COUNTIF(J4:BE4,"●")</f>
        <v>6</v>
      </c>
      <c r="BM4" s="160"/>
      <c r="BN4" s="144">
        <f>BH4*3+BJ4*1</f>
        <v>9</v>
      </c>
      <c r="BO4" s="146"/>
      <c r="BP4" s="159">
        <f>SUM(J7,P7,V7,AB7,M7,S7,Y7,AE7,AH7,AK7,AZ7,BC7,AN7,AQ7,AT7,AW7)</f>
        <v>14</v>
      </c>
      <c r="BQ4" s="160"/>
      <c r="BR4" s="159">
        <f>SUM(L7,R7,X7,AD7,O7,U7,AA7,AG7,AJ7,AM7,BB7,BE7,AP7,AS7,AV7,AY7)</f>
        <v>24</v>
      </c>
      <c r="BS4" s="160"/>
      <c r="BT4" s="138">
        <f>BP4-BR4</f>
        <v>-10</v>
      </c>
      <c r="BU4" s="139"/>
      <c r="BV4" s="144">
        <f>IF(ISBLANK(B4),"",RANK(BY4,$BY$4:$BY$35) )</f>
        <v>4</v>
      </c>
      <c r="BW4" s="145"/>
      <c r="BX4" s="146"/>
      <c r="BY4" s="124">
        <f>BN4*10000+BT4*100+BP4</f>
        <v>89014</v>
      </c>
      <c r="CA4" s="31"/>
    </row>
    <row r="5" spans="1:82" ht="10.5" customHeight="1" x14ac:dyDescent="0.25">
      <c r="A5" s="125"/>
      <c r="B5" s="126"/>
      <c r="C5" s="130"/>
      <c r="D5" s="131"/>
      <c r="E5" s="131"/>
      <c r="F5" s="131"/>
      <c r="G5" s="131"/>
      <c r="H5" s="131"/>
      <c r="I5" s="132"/>
      <c r="J5" s="86"/>
      <c r="K5" s="87"/>
      <c r="L5" s="87"/>
      <c r="M5" s="87"/>
      <c r="N5" s="87"/>
      <c r="O5" s="88"/>
      <c r="P5" s="4">
        <v>0</v>
      </c>
      <c r="Q5" s="5" t="s">
        <v>18</v>
      </c>
      <c r="R5" s="6">
        <v>0</v>
      </c>
      <c r="S5" s="20">
        <v>0</v>
      </c>
      <c r="T5" s="21" t="s">
        <v>18</v>
      </c>
      <c r="U5" s="22">
        <v>2</v>
      </c>
      <c r="V5" s="20">
        <v>1</v>
      </c>
      <c r="W5" s="21" t="s">
        <v>18</v>
      </c>
      <c r="X5" s="22">
        <v>3</v>
      </c>
      <c r="Y5" s="20">
        <v>0</v>
      </c>
      <c r="Z5" s="21" t="s">
        <v>18</v>
      </c>
      <c r="AA5" s="22">
        <v>2</v>
      </c>
      <c r="AB5" s="20">
        <v>1</v>
      </c>
      <c r="AC5" s="21" t="s">
        <v>18</v>
      </c>
      <c r="AD5" s="22">
        <v>0</v>
      </c>
      <c r="AE5" s="20"/>
      <c r="AF5" s="21" t="s">
        <v>18</v>
      </c>
      <c r="AG5" s="22"/>
      <c r="AH5" s="4">
        <v>0</v>
      </c>
      <c r="AI5" s="5" t="s">
        <v>18</v>
      </c>
      <c r="AJ5" s="6">
        <v>1</v>
      </c>
      <c r="AK5" s="20">
        <v>1</v>
      </c>
      <c r="AL5" s="21" t="s">
        <v>18</v>
      </c>
      <c r="AM5" s="22">
        <v>0</v>
      </c>
      <c r="AN5" s="20">
        <v>0</v>
      </c>
      <c r="AO5" s="21" t="s">
        <v>18</v>
      </c>
      <c r="AP5" s="22">
        <v>1</v>
      </c>
      <c r="AQ5" s="20">
        <v>0</v>
      </c>
      <c r="AR5" s="21" t="s">
        <v>18</v>
      </c>
      <c r="AS5" s="22">
        <v>2</v>
      </c>
      <c r="AT5" s="20"/>
      <c r="AU5" s="21" t="s">
        <v>18</v>
      </c>
      <c r="AV5" s="22"/>
      <c r="AW5" s="20"/>
      <c r="AX5" s="21" t="s">
        <v>18</v>
      </c>
      <c r="AY5" s="22"/>
      <c r="AZ5" s="20"/>
      <c r="BA5" s="21" t="s">
        <v>18</v>
      </c>
      <c r="BB5" s="22"/>
      <c r="BC5" s="20"/>
      <c r="BD5" s="21" t="s">
        <v>18</v>
      </c>
      <c r="BE5" s="22"/>
      <c r="BF5" s="155"/>
      <c r="BG5" s="156"/>
      <c r="BH5" s="161"/>
      <c r="BI5" s="162"/>
      <c r="BJ5" s="161"/>
      <c r="BK5" s="162"/>
      <c r="BL5" s="161"/>
      <c r="BM5" s="162"/>
      <c r="BN5" s="147"/>
      <c r="BO5" s="149"/>
      <c r="BP5" s="161"/>
      <c r="BQ5" s="162"/>
      <c r="BR5" s="161"/>
      <c r="BS5" s="162"/>
      <c r="BT5" s="140"/>
      <c r="BU5" s="141"/>
      <c r="BV5" s="147"/>
      <c r="BW5" s="148"/>
      <c r="BX5" s="149"/>
      <c r="BY5" s="124"/>
      <c r="CA5" s="31"/>
    </row>
    <row r="6" spans="1:82" ht="10.5" customHeight="1" x14ac:dyDescent="0.25">
      <c r="A6" s="125"/>
      <c r="B6" s="126"/>
      <c r="C6" s="130"/>
      <c r="D6" s="131"/>
      <c r="E6" s="131"/>
      <c r="F6" s="131"/>
      <c r="G6" s="131"/>
      <c r="H6" s="131"/>
      <c r="I6" s="132"/>
      <c r="J6" s="86"/>
      <c r="K6" s="87"/>
      <c r="L6" s="87"/>
      <c r="M6" s="87"/>
      <c r="N6" s="87"/>
      <c r="O6" s="88"/>
      <c r="P6" s="7">
        <v>0</v>
      </c>
      <c r="Q6" s="5" t="s">
        <v>19</v>
      </c>
      <c r="R6" s="8">
        <v>3</v>
      </c>
      <c r="S6" s="23">
        <v>0</v>
      </c>
      <c r="T6" s="21" t="s">
        <v>19</v>
      </c>
      <c r="U6" s="24">
        <v>3</v>
      </c>
      <c r="V6" s="23">
        <v>0</v>
      </c>
      <c r="W6" s="21" t="s">
        <v>19</v>
      </c>
      <c r="X6" s="24">
        <v>3</v>
      </c>
      <c r="Y6" s="23">
        <v>0</v>
      </c>
      <c r="Z6" s="21" t="s">
        <v>19</v>
      </c>
      <c r="AA6" s="24">
        <v>1</v>
      </c>
      <c r="AB6" s="23">
        <v>1</v>
      </c>
      <c r="AC6" s="21" t="s">
        <v>19</v>
      </c>
      <c r="AD6" s="24">
        <v>1</v>
      </c>
      <c r="AE6" s="23"/>
      <c r="AF6" s="21" t="s">
        <v>19</v>
      </c>
      <c r="AG6" s="24"/>
      <c r="AH6" s="7">
        <v>6</v>
      </c>
      <c r="AI6" s="5" t="s">
        <v>19</v>
      </c>
      <c r="AJ6" s="8">
        <v>0</v>
      </c>
      <c r="AK6" s="23">
        <v>4</v>
      </c>
      <c r="AL6" s="21" t="s">
        <v>19</v>
      </c>
      <c r="AM6" s="24">
        <v>0</v>
      </c>
      <c r="AN6" s="23">
        <v>0</v>
      </c>
      <c r="AO6" s="21" t="s">
        <v>19</v>
      </c>
      <c r="AP6" s="24">
        <v>1</v>
      </c>
      <c r="AQ6" s="23">
        <v>0</v>
      </c>
      <c r="AR6" s="21" t="s">
        <v>19</v>
      </c>
      <c r="AS6" s="24">
        <v>1</v>
      </c>
      <c r="AT6" s="23"/>
      <c r="AU6" s="21" t="s">
        <v>19</v>
      </c>
      <c r="AV6" s="24"/>
      <c r="AW6" s="23"/>
      <c r="AX6" s="21" t="s">
        <v>19</v>
      </c>
      <c r="AY6" s="24"/>
      <c r="AZ6" s="23"/>
      <c r="BA6" s="21" t="s">
        <v>19</v>
      </c>
      <c r="BB6" s="24"/>
      <c r="BC6" s="23"/>
      <c r="BD6" s="21" t="s">
        <v>19</v>
      </c>
      <c r="BE6" s="24"/>
      <c r="BF6" s="155"/>
      <c r="BG6" s="156"/>
      <c r="BH6" s="161"/>
      <c r="BI6" s="162"/>
      <c r="BJ6" s="161"/>
      <c r="BK6" s="162"/>
      <c r="BL6" s="161"/>
      <c r="BM6" s="162"/>
      <c r="BN6" s="147"/>
      <c r="BO6" s="149"/>
      <c r="BP6" s="161"/>
      <c r="BQ6" s="162"/>
      <c r="BR6" s="161"/>
      <c r="BS6" s="162"/>
      <c r="BT6" s="140"/>
      <c r="BU6" s="141"/>
      <c r="BV6" s="147"/>
      <c r="BW6" s="148"/>
      <c r="BX6" s="149"/>
      <c r="BY6" s="124"/>
      <c r="CA6" s="31"/>
    </row>
    <row r="7" spans="1:82" ht="10.5" customHeight="1" x14ac:dyDescent="0.25">
      <c r="A7" s="125"/>
      <c r="B7" s="126"/>
      <c r="C7" s="133"/>
      <c r="D7" s="134"/>
      <c r="E7" s="134"/>
      <c r="F7" s="134"/>
      <c r="G7" s="134"/>
      <c r="H7" s="134"/>
      <c r="I7" s="135"/>
      <c r="J7" s="89"/>
      <c r="K7" s="90"/>
      <c r="L7" s="90"/>
      <c r="M7" s="90"/>
      <c r="N7" s="90"/>
      <c r="O7" s="91"/>
      <c r="P7" s="25">
        <f>IF(ISBLANK(P4),"",SUM(P5:P6))</f>
        <v>0</v>
      </c>
      <c r="Q7" s="26" t="s">
        <v>20</v>
      </c>
      <c r="R7" s="27">
        <f>IF(ISBLANK(P4),"",SUM(R5:R6))</f>
        <v>3</v>
      </c>
      <c r="S7" s="25">
        <f>IF(ISBLANK(S4),"",SUM(S5:S6))</f>
        <v>0</v>
      </c>
      <c r="T7" s="26" t="s">
        <v>20</v>
      </c>
      <c r="U7" s="27">
        <f>IF(ISBLANK(S4),"",SUM(U5:U6))</f>
        <v>5</v>
      </c>
      <c r="V7" s="25">
        <f>IF(ISBLANK(V4),"",SUM(V5:V6))</f>
        <v>1</v>
      </c>
      <c r="W7" s="26" t="s">
        <v>20</v>
      </c>
      <c r="X7" s="27">
        <f>IF(ISBLANK(V4),"",SUM(X5:X6))</f>
        <v>6</v>
      </c>
      <c r="Y7" s="25">
        <f>IF(ISBLANK(Y4),"",SUM(Y5:Y6))</f>
        <v>0</v>
      </c>
      <c r="Z7" s="26" t="s">
        <v>20</v>
      </c>
      <c r="AA7" s="27">
        <f>IF(ISBLANK(Y4),"",SUM(AA5:AA6))</f>
        <v>3</v>
      </c>
      <c r="AB7" s="25">
        <f>IF(ISBLANK(AB4),"",SUM(AB5:AB6))</f>
        <v>2</v>
      </c>
      <c r="AC7" s="26" t="s">
        <v>20</v>
      </c>
      <c r="AD7" s="27">
        <f>IF(ISBLANK(AB4),"",SUM(AD5:AD6))</f>
        <v>1</v>
      </c>
      <c r="AE7" s="25" t="str">
        <f>IF(ISBLANK(AE4),"",SUM(AE5:AE6))</f>
        <v/>
      </c>
      <c r="AF7" s="26" t="s">
        <v>20</v>
      </c>
      <c r="AG7" s="27" t="str">
        <f>IF(ISBLANK(AE4),"",SUM(AG5:AG6))</f>
        <v/>
      </c>
      <c r="AH7" s="25">
        <f>IF(ISBLANK(AH4),"",SUM(AH5:AH6))</f>
        <v>6</v>
      </c>
      <c r="AI7" s="26" t="s">
        <v>20</v>
      </c>
      <c r="AJ7" s="27">
        <f>IF(ISBLANK(AH4),"",SUM(AJ5:AJ6))</f>
        <v>1</v>
      </c>
      <c r="AK7" s="25">
        <f>IF(ISBLANK(AK4),"",SUM(AK5:AK6))</f>
        <v>5</v>
      </c>
      <c r="AL7" s="26" t="s">
        <v>20</v>
      </c>
      <c r="AM7" s="27">
        <f>IF(ISBLANK(AK4),"",SUM(AM5:AM6))</f>
        <v>0</v>
      </c>
      <c r="AN7" s="25">
        <f>IF(ISBLANK(AN4),"",SUM(AN5:AN6))</f>
        <v>0</v>
      </c>
      <c r="AO7" s="26" t="s">
        <v>20</v>
      </c>
      <c r="AP7" s="27">
        <f>IF(ISBLANK(AN4),"",SUM(AP5:AP6))</f>
        <v>2</v>
      </c>
      <c r="AQ7" s="25">
        <f>IF(ISBLANK(AQ4),"",SUM(AQ5:AQ6))</f>
        <v>0</v>
      </c>
      <c r="AR7" s="26" t="s">
        <v>20</v>
      </c>
      <c r="AS7" s="27">
        <f>IF(ISBLANK(AQ4),"",SUM(AS5:AS6))</f>
        <v>3</v>
      </c>
      <c r="AT7" s="25" t="str">
        <f>IF(ISBLANK(AT4),"",SUM(AT5:AT6))</f>
        <v/>
      </c>
      <c r="AU7" s="26" t="s">
        <v>20</v>
      </c>
      <c r="AV7" s="27" t="str">
        <f>IF(ISBLANK(AT4),"",SUM(AV5:AV6))</f>
        <v/>
      </c>
      <c r="AW7" s="25" t="str">
        <f>IF(ISBLANK(AW4),"",SUM(AW5:AW6))</f>
        <v/>
      </c>
      <c r="AX7" s="26" t="s">
        <v>20</v>
      </c>
      <c r="AY7" s="27" t="str">
        <f>IF(ISBLANK(AW4),"",SUM(AY5:AY6))</f>
        <v/>
      </c>
      <c r="AZ7" s="25" t="str">
        <f>IF(ISBLANK(AZ4),"",SUM(AZ5:AZ6))</f>
        <v/>
      </c>
      <c r="BA7" s="26" t="s">
        <v>20</v>
      </c>
      <c r="BB7" s="27" t="str">
        <f>IF(ISBLANK(AZ4),"",SUM(BB5:BB6))</f>
        <v/>
      </c>
      <c r="BC7" s="25" t="str">
        <f>IF(ISBLANK(BC4),"",SUM(BC5:BC6))</f>
        <v/>
      </c>
      <c r="BD7" s="26" t="s">
        <v>20</v>
      </c>
      <c r="BE7" s="27" t="str">
        <f>IF(ISBLANK(BC4),"",SUM(BE5:BE6))</f>
        <v/>
      </c>
      <c r="BF7" s="157"/>
      <c r="BG7" s="158"/>
      <c r="BH7" s="163"/>
      <c r="BI7" s="164"/>
      <c r="BJ7" s="163"/>
      <c r="BK7" s="164"/>
      <c r="BL7" s="163"/>
      <c r="BM7" s="164"/>
      <c r="BN7" s="150"/>
      <c r="BO7" s="152"/>
      <c r="BP7" s="163"/>
      <c r="BQ7" s="164"/>
      <c r="BR7" s="163"/>
      <c r="BS7" s="164"/>
      <c r="BT7" s="142"/>
      <c r="BU7" s="143"/>
      <c r="BV7" s="150"/>
      <c r="BW7" s="151"/>
      <c r="BX7" s="152"/>
      <c r="BY7" s="124"/>
      <c r="CA7" s="31"/>
    </row>
    <row r="8" spans="1:82" ht="18" customHeight="1" x14ac:dyDescent="0.25">
      <c r="A8" s="125">
        <f>BV8</f>
        <v>1</v>
      </c>
      <c r="B8" s="126">
        <v>2</v>
      </c>
      <c r="C8" s="127" t="s">
        <v>75</v>
      </c>
      <c r="D8" s="128"/>
      <c r="E8" s="128"/>
      <c r="F8" s="128"/>
      <c r="G8" s="128"/>
      <c r="H8" s="128"/>
      <c r="I8" s="129"/>
      <c r="J8" s="104" t="s">
        <v>63</v>
      </c>
      <c r="K8" s="105"/>
      <c r="L8" s="106"/>
      <c r="M8" s="104" t="s">
        <v>63</v>
      </c>
      <c r="N8" s="105"/>
      <c r="O8" s="106"/>
      <c r="P8" s="92"/>
      <c r="Q8" s="93"/>
      <c r="R8" s="93"/>
      <c r="S8" s="93"/>
      <c r="T8" s="93"/>
      <c r="U8" s="94"/>
      <c r="V8" s="104" t="s">
        <v>63</v>
      </c>
      <c r="W8" s="105"/>
      <c r="X8" s="106"/>
      <c r="Y8" s="104" t="s">
        <v>82</v>
      </c>
      <c r="Z8" s="105"/>
      <c r="AA8" s="106"/>
      <c r="AB8" s="104" t="s">
        <v>63</v>
      </c>
      <c r="AC8" s="105"/>
      <c r="AD8" s="106"/>
      <c r="AE8" s="104" t="s">
        <v>63</v>
      </c>
      <c r="AF8" s="105"/>
      <c r="AG8" s="106"/>
      <c r="AH8" s="104" t="s">
        <v>63</v>
      </c>
      <c r="AI8" s="105"/>
      <c r="AJ8" s="106"/>
      <c r="AK8" s="104"/>
      <c r="AL8" s="105"/>
      <c r="AM8" s="106"/>
      <c r="AN8" s="101" t="s">
        <v>63</v>
      </c>
      <c r="AO8" s="102"/>
      <c r="AP8" s="103"/>
      <c r="AQ8" s="104" t="s">
        <v>62</v>
      </c>
      <c r="AR8" s="105"/>
      <c r="AS8" s="106"/>
      <c r="AT8" s="101"/>
      <c r="AU8" s="102"/>
      <c r="AV8" s="103"/>
      <c r="AW8" s="104"/>
      <c r="AX8" s="105"/>
      <c r="AY8" s="106"/>
      <c r="AZ8" s="101"/>
      <c r="BA8" s="102"/>
      <c r="BB8" s="103"/>
      <c r="BC8" s="104"/>
      <c r="BD8" s="105"/>
      <c r="BE8" s="106"/>
      <c r="BF8" s="153">
        <f>SUM(BH8:BM11)</f>
        <v>9</v>
      </c>
      <c r="BG8" s="154"/>
      <c r="BH8" s="159">
        <f>COUNTIF(J8:BE8,"○")</f>
        <v>8</v>
      </c>
      <c r="BI8" s="160"/>
      <c r="BJ8" s="159">
        <f>COUNTIF(J8:BE8,"△")</f>
        <v>0</v>
      </c>
      <c r="BK8" s="160"/>
      <c r="BL8" s="159">
        <f>COUNTIF(J8:BE8,"●")</f>
        <v>1</v>
      </c>
      <c r="BM8" s="160"/>
      <c r="BN8" s="144">
        <f>BH8*3+BJ8*1</f>
        <v>24</v>
      </c>
      <c r="BO8" s="146"/>
      <c r="BP8" s="159">
        <f>SUM(J11,P11,V11,AB11,M11,S11,Y11,AE11,AH11,AK11,AZ11,BC11,AN11,AQ11,AT11,AW11)</f>
        <v>37</v>
      </c>
      <c r="BQ8" s="160"/>
      <c r="BR8" s="159">
        <f>SUM(L11,R11,X11,AD11,O11,U11,AA11,AG11,AJ11,AM11,BB11,BE11,AP11,AS11,AV11,AY11)</f>
        <v>3</v>
      </c>
      <c r="BS8" s="160"/>
      <c r="BT8" s="138">
        <f>BP8-BR8</f>
        <v>34</v>
      </c>
      <c r="BU8" s="139"/>
      <c r="BV8" s="144">
        <f>IF(ISBLANK(B8),"",RANK(BY8,$BY$4:$BY$35) )</f>
        <v>1</v>
      </c>
      <c r="BW8" s="145"/>
      <c r="BX8" s="146"/>
      <c r="BY8" s="124">
        <f>BN8*10000+BT8*100+BP8</f>
        <v>243437</v>
      </c>
      <c r="CA8" s="31"/>
    </row>
    <row r="9" spans="1:82" ht="10.5" customHeight="1" x14ac:dyDescent="0.25">
      <c r="A9" s="125"/>
      <c r="B9" s="126"/>
      <c r="C9" s="130"/>
      <c r="D9" s="131"/>
      <c r="E9" s="131"/>
      <c r="F9" s="131"/>
      <c r="G9" s="131"/>
      <c r="H9" s="131"/>
      <c r="I9" s="132"/>
      <c r="J9" s="28">
        <f>IF(ISBLANK(J8),"",R5)</f>
        <v>0</v>
      </c>
      <c r="K9" s="21" t="s">
        <v>18</v>
      </c>
      <c r="L9" s="29">
        <f>IF(ISBLANK(J8),"",P5)</f>
        <v>0</v>
      </c>
      <c r="M9" s="28">
        <f>IF(ISBLANK(M8),"",U5)</f>
        <v>2</v>
      </c>
      <c r="N9" s="21" t="s">
        <v>18</v>
      </c>
      <c r="O9" s="29">
        <f>IF(ISBLANK(M8),"",S5)</f>
        <v>0</v>
      </c>
      <c r="P9" s="95"/>
      <c r="Q9" s="96"/>
      <c r="R9" s="96"/>
      <c r="S9" s="96"/>
      <c r="T9" s="96"/>
      <c r="U9" s="97"/>
      <c r="V9" s="20">
        <v>1</v>
      </c>
      <c r="W9" s="21" t="s">
        <v>18</v>
      </c>
      <c r="X9" s="22">
        <v>0</v>
      </c>
      <c r="Y9" s="20">
        <v>3</v>
      </c>
      <c r="Z9" s="21" t="s">
        <v>18</v>
      </c>
      <c r="AA9" s="22">
        <v>0</v>
      </c>
      <c r="AB9" s="20">
        <v>3</v>
      </c>
      <c r="AC9" s="21" t="s">
        <v>18</v>
      </c>
      <c r="AD9" s="22">
        <v>0</v>
      </c>
      <c r="AE9" s="20">
        <v>1</v>
      </c>
      <c r="AF9" s="21" t="s">
        <v>18</v>
      </c>
      <c r="AG9" s="22">
        <v>0</v>
      </c>
      <c r="AH9" s="20">
        <v>3</v>
      </c>
      <c r="AI9" s="21" t="s">
        <v>18</v>
      </c>
      <c r="AJ9" s="22">
        <v>0</v>
      </c>
      <c r="AK9" s="20"/>
      <c r="AL9" s="21" t="s">
        <v>18</v>
      </c>
      <c r="AM9" s="22"/>
      <c r="AN9" s="4">
        <v>0</v>
      </c>
      <c r="AO9" s="5" t="s">
        <v>18</v>
      </c>
      <c r="AP9" s="6">
        <v>0</v>
      </c>
      <c r="AQ9" s="20">
        <v>0</v>
      </c>
      <c r="AR9" s="21" t="s">
        <v>18</v>
      </c>
      <c r="AS9" s="22">
        <v>3</v>
      </c>
      <c r="AT9" s="4"/>
      <c r="AU9" s="5" t="s">
        <v>18</v>
      </c>
      <c r="AV9" s="6"/>
      <c r="AW9" s="20"/>
      <c r="AX9" s="21" t="s">
        <v>18</v>
      </c>
      <c r="AY9" s="22"/>
      <c r="AZ9" s="4"/>
      <c r="BA9" s="5" t="s">
        <v>18</v>
      </c>
      <c r="BB9" s="6"/>
      <c r="BC9" s="20"/>
      <c r="BD9" s="21" t="s">
        <v>18</v>
      </c>
      <c r="BE9" s="22"/>
      <c r="BF9" s="155"/>
      <c r="BG9" s="156"/>
      <c r="BH9" s="161"/>
      <c r="BI9" s="162"/>
      <c r="BJ9" s="161"/>
      <c r="BK9" s="162"/>
      <c r="BL9" s="161"/>
      <c r="BM9" s="162"/>
      <c r="BN9" s="147"/>
      <c r="BO9" s="149"/>
      <c r="BP9" s="161"/>
      <c r="BQ9" s="162"/>
      <c r="BR9" s="161"/>
      <c r="BS9" s="162"/>
      <c r="BT9" s="140"/>
      <c r="BU9" s="141"/>
      <c r="BV9" s="147"/>
      <c r="BW9" s="148"/>
      <c r="BX9" s="149"/>
      <c r="BY9" s="124"/>
      <c r="CA9" s="31"/>
    </row>
    <row r="10" spans="1:82" ht="10.5" customHeight="1" x14ac:dyDescent="0.25">
      <c r="A10" s="125"/>
      <c r="B10" s="126"/>
      <c r="C10" s="130"/>
      <c r="D10" s="131"/>
      <c r="E10" s="131"/>
      <c r="F10" s="131"/>
      <c r="G10" s="131"/>
      <c r="H10" s="131"/>
      <c r="I10" s="132"/>
      <c r="J10" s="28">
        <f>IF(ISBLANK(J8),"",R6)</f>
        <v>3</v>
      </c>
      <c r="K10" s="21" t="s">
        <v>19</v>
      </c>
      <c r="L10" s="29">
        <f>IF(ISBLANK(J8),"",P6)</f>
        <v>0</v>
      </c>
      <c r="M10" s="28">
        <f>IF(ISBLANK(M8),"",U6)</f>
        <v>3</v>
      </c>
      <c r="N10" s="21" t="s">
        <v>19</v>
      </c>
      <c r="O10" s="29">
        <f>IF(ISBLANK(M8),"",S6)</f>
        <v>0</v>
      </c>
      <c r="P10" s="95"/>
      <c r="Q10" s="96"/>
      <c r="R10" s="96"/>
      <c r="S10" s="96"/>
      <c r="T10" s="96"/>
      <c r="U10" s="97"/>
      <c r="V10" s="23">
        <v>0</v>
      </c>
      <c r="W10" s="21" t="s">
        <v>19</v>
      </c>
      <c r="X10" s="24">
        <v>0</v>
      </c>
      <c r="Y10" s="23">
        <v>5</v>
      </c>
      <c r="Z10" s="21" t="s">
        <v>19</v>
      </c>
      <c r="AA10" s="24">
        <v>0</v>
      </c>
      <c r="AB10" s="23">
        <v>1</v>
      </c>
      <c r="AC10" s="21" t="s">
        <v>19</v>
      </c>
      <c r="AD10" s="24">
        <v>0</v>
      </c>
      <c r="AE10" s="23">
        <v>3</v>
      </c>
      <c r="AF10" s="21" t="s">
        <v>19</v>
      </c>
      <c r="AG10" s="24">
        <v>0</v>
      </c>
      <c r="AH10" s="23">
        <v>8</v>
      </c>
      <c r="AI10" s="21" t="s">
        <v>19</v>
      </c>
      <c r="AJ10" s="24">
        <v>0</v>
      </c>
      <c r="AK10" s="23"/>
      <c r="AL10" s="21" t="s">
        <v>19</v>
      </c>
      <c r="AM10" s="24"/>
      <c r="AN10" s="7">
        <v>1</v>
      </c>
      <c r="AO10" s="5" t="s">
        <v>19</v>
      </c>
      <c r="AP10" s="8">
        <v>0</v>
      </c>
      <c r="AQ10" s="23">
        <v>0</v>
      </c>
      <c r="AR10" s="21" t="s">
        <v>19</v>
      </c>
      <c r="AS10" s="24">
        <v>0</v>
      </c>
      <c r="AT10" s="7"/>
      <c r="AU10" s="5" t="s">
        <v>19</v>
      </c>
      <c r="AV10" s="8"/>
      <c r="AW10" s="23"/>
      <c r="AX10" s="21" t="s">
        <v>19</v>
      </c>
      <c r="AY10" s="24"/>
      <c r="AZ10" s="7"/>
      <c r="BA10" s="5" t="s">
        <v>19</v>
      </c>
      <c r="BB10" s="8"/>
      <c r="BC10" s="23"/>
      <c r="BD10" s="21" t="s">
        <v>19</v>
      </c>
      <c r="BE10" s="24"/>
      <c r="BF10" s="155"/>
      <c r="BG10" s="156"/>
      <c r="BH10" s="161"/>
      <c r="BI10" s="162"/>
      <c r="BJ10" s="161"/>
      <c r="BK10" s="162"/>
      <c r="BL10" s="161"/>
      <c r="BM10" s="162"/>
      <c r="BN10" s="147"/>
      <c r="BO10" s="149"/>
      <c r="BP10" s="161"/>
      <c r="BQ10" s="162"/>
      <c r="BR10" s="161"/>
      <c r="BS10" s="162"/>
      <c r="BT10" s="140"/>
      <c r="BU10" s="141"/>
      <c r="BV10" s="147"/>
      <c r="BW10" s="148"/>
      <c r="BX10" s="149"/>
      <c r="BY10" s="124"/>
      <c r="CA10" s="31"/>
    </row>
    <row r="11" spans="1:82" ht="10.5" customHeight="1" x14ac:dyDescent="0.25">
      <c r="A11" s="125"/>
      <c r="B11" s="126"/>
      <c r="C11" s="133"/>
      <c r="D11" s="134"/>
      <c r="E11" s="134"/>
      <c r="F11" s="134"/>
      <c r="G11" s="134"/>
      <c r="H11" s="134"/>
      <c r="I11" s="135"/>
      <c r="J11" s="25">
        <f>IF(ISBLANK(J8),"",SUM(J9:J10))</f>
        <v>3</v>
      </c>
      <c r="K11" s="26" t="s">
        <v>20</v>
      </c>
      <c r="L11" s="27">
        <f>IF(ISBLANK(J8),"",SUM(L9:L10))</f>
        <v>0</v>
      </c>
      <c r="M11" s="25">
        <f>IF(ISBLANK(M8),"",SUM(M9:M10))</f>
        <v>5</v>
      </c>
      <c r="N11" s="26" t="s">
        <v>20</v>
      </c>
      <c r="O11" s="27">
        <f>IF(ISBLANK(M8),"",SUM(O9:O10))</f>
        <v>0</v>
      </c>
      <c r="P11" s="98"/>
      <c r="Q11" s="99"/>
      <c r="R11" s="99"/>
      <c r="S11" s="99"/>
      <c r="T11" s="99"/>
      <c r="U11" s="100"/>
      <c r="V11" s="25">
        <f>IF(ISBLANK(V8),"",SUM(V9:V10))</f>
        <v>1</v>
      </c>
      <c r="W11" s="26" t="s">
        <v>20</v>
      </c>
      <c r="X11" s="27">
        <f>IF(ISBLANK(V8),"",SUM(X9:X10))</f>
        <v>0</v>
      </c>
      <c r="Y11" s="25">
        <f>IF(ISBLANK(Y8),"",SUM(Y9:Y10))</f>
        <v>8</v>
      </c>
      <c r="Z11" s="26" t="s">
        <v>20</v>
      </c>
      <c r="AA11" s="27">
        <f>IF(ISBLANK(Y8),"",SUM(AA9:AA10))</f>
        <v>0</v>
      </c>
      <c r="AB11" s="25">
        <f>IF(ISBLANK(AB8),"",SUM(AB9:AB10))</f>
        <v>4</v>
      </c>
      <c r="AC11" s="26" t="s">
        <v>20</v>
      </c>
      <c r="AD11" s="27">
        <f>IF(ISBLANK(AB8),"",SUM(AD9:AD10))</f>
        <v>0</v>
      </c>
      <c r="AE11" s="25">
        <f>IF(ISBLANK(AE8),"",SUM(AE9:AE10))</f>
        <v>4</v>
      </c>
      <c r="AF11" s="26" t="s">
        <v>20</v>
      </c>
      <c r="AG11" s="27">
        <f>IF(ISBLANK(AE8),"",SUM(AG9:AG10))</f>
        <v>0</v>
      </c>
      <c r="AH11" s="25">
        <f>IF(ISBLANK(AH8),"",SUM(AH9:AH10))</f>
        <v>11</v>
      </c>
      <c r="AI11" s="26" t="s">
        <v>20</v>
      </c>
      <c r="AJ11" s="27">
        <f>IF(ISBLANK(AH8),"",SUM(AJ9:AJ10))</f>
        <v>0</v>
      </c>
      <c r="AK11" s="25" t="str">
        <f>IF(ISBLANK(AK8),"",SUM(AK9:AK10))</f>
        <v/>
      </c>
      <c r="AL11" s="26" t="s">
        <v>20</v>
      </c>
      <c r="AM11" s="27" t="str">
        <f>IF(ISBLANK(AK8),"",SUM(AM9:AM10))</f>
        <v/>
      </c>
      <c r="AN11" s="25">
        <f>IF(ISBLANK(AN8),"",SUM(AN9:AN10))</f>
        <v>1</v>
      </c>
      <c r="AO11" s="26" t="s">
        <v>20</v>
      </c>
      <c r="AP11" s="27">
        <f>IF(ISBLANK(AN8),"",SUM(AP9:AP10))</f>
        <v>0</v>
      </c>
      <c r="AQ11" s="25">
        <f>IF(ISBLANK(AQ8),"",SUM(AQ9:AQ10))</f>
        <v>0</v>
      </c>
      <c r="AR11" s="26" t="s">
        <v>20</v>
      </c>
      <c r="AS11" s="27">
        <f>IF(ISBLANK(AQ8),"",SUM(AS9:AS10))</f>
        <v>3</v>
      </c>
      <c r="AT11" s="25" t="str">
        <f>IF(ISBLANK(AT8),"",SUM(AT9:AT10))</f>
        <v/>
      </c>
      <c r="AU11" s="26" t="s">
        <v>20</v>
      </c>
      <c r="AV11" s="27" t="str">
        <f>IF(ISBLANK(AT8),"",SUM(AV9:AV10))</f>
        <v/>
      </c>
      <c r="AW11" s="25" t="str">
        <f>IF(ISBLANK(AW8),"",SUM(AW9:AW10))</f>
        <v/>
      </c>
      <c r="AX11" s="26" t="s">
        <v>20</v>
      </c>
      <c r="AY11" s="27" t="str">
        <f>IF(ISBLANK(AW8),"",SUM(AY9:AY10))</f>
        <v/>
      </c>
      <c r="AZ11" s="25" t="str">
        <f>IF(ISBLANK(AZ8),"",SUM(AZ9:AZ10))</f>
        <v/>
      </c>
      <c r="BA11" s="26" t="s">
        <v>20</v>
      </c>
      <c r="BB11" s="27" t="str">
        <f>IF(ISBLANK(AZ8),"",SUM(BB9:BB10))</f>
        <v/>
      </c>
      <c r="BC11" s="25" t="str">
        <f>IF(ISBLANK(BC8),"",SUM(BC9:BC10))</f>
        <v/>
      </c>
      <c r="BD11" s="26" t="s">
        <v>20</v>
      </c>
      <c r="BE11" s="27" t="str">
        <f>IF(ISBLANK(BC8),"",SUM(BE9:BE10))</f>
        <v/>
      </c>
      <c r="BF11" s="157"/>
      <c r="BG11" s="158"/>
      <c r="BH11" s="163"/>
      <c r="BI11" s="164"/>
      <c r="BJ11" s="163"/>
      <c r="BK11" s="164"/>
      <c r="BL11" s="163"/>
      <c r="BM11" s="164"/>
      <c r="BN11" s="150"/>
      <c r="BO11" s="152"/>
      <c r="BP11" s="163"/>
      <c r="BQ11" s="164"/>
      <c r="BR11" s="163"/>
      <c r="BS11" s="164"/>
      <c r="BT11" s="142"/>
      <c r="BU11" s="143"/>
      <c r="BV11" s="150"/>
      <c r="BW11" s="151"/>
      <c r="BX11" s="152"/>
      <c r="BY11" s="124"/>
      <c r="CA11" s="31"/>
    </row>
    <row r="12" spans="1:82" ht="18" customHeight="1" x14ac:dyDescent="0.25">
      <c r="A12" s="125">
        <f>BV12</f>
        <v>3</v>
      </c>
      <c r="B12" s="126">
        <v>3</v>
      </c>
      <c r="C12" s="127" t="s">
        <v>48</v>
      </c>
      <c r="D12" s="128"/>
      <c r="E12" s="128"/>
      <c r="F12" s="128"/>
      <c r="G12" s="128"/>
      <c r="H12" s="128"/>
      <c r="I12" s="129"/>
      <c r="J12" s="104" t="s">
        <v>63</v>
      </c>
      <c r="K12" s="105"/>
      <c r="L12" s="106"/>
      <c r="M12" s="104" t="s">
        <v>63</v>
      </c>
      <c r="N12" s="105"/>
      <c r="O12" s="106"/>
      <c r="P12" s="104" t="s">
        <v>62</v>
      </c>
      <c r="Q12" s="105"/>
      <c r="R12" s="106"/>
      <c r="S12" s="104" t="s">
        <v>62</v>
      </c>
      <c r="T12" s="105"/>
      <c r="U12" s="106"/>
      <c r="V12" s="92"/>
      <c r="W12" s="93"/>
      <c r="X12" s="93"/>
      <c r="Y12" s="93"/>
      <c r="Z12" s="93"/>
      <c r="AA12" s="94"/>
      <c r="AB12" s="101" t="s">
        <v>66</v>
      </c>
      <c r="AC12" s="102"/>
      <c r="AD12" s="103"/>
      <c r="AE12" s="104" t="s">
        <v>63</v>
      </c>
      <c r="AF12" s="105"/>
      <c r="AG12" s="106"/>
      <c r="AH12" s="101" t="s">
        <v>63</v>
      </c>
      <c r="AI12" s="102"/>
      <c r="AJ12" s="103"/>
      <c r="AK12" s="104" t="s">
        <v>63</v>
      </c>
      <c r="AL12" s="105"/>
      <c r="AM12" s="106"/>
      <c r="AN12" s="101" t="s">
        <v>62</v>
      </c>
      <c r="AO12" s="102"/>
      <c r="AP12" s="103"/>
      <c r="AQ12" s="104"/>
      <c r="AR12" s="105"/>
      <c r="AS12" s="106"/>
      <c r="AT12" s="101"/>
      <c r="AU12" s="102"/>
      <c r="AV12" s="103"/>
      <c r="AW12" s="104"/>
      <c r="AX12" s="105"/>
      <c r="AY12" s="106"/>
      <c r="AZ12" s="101"/>
      <c r="BA12" s="102"/>
      <c r="BB12" s="103"/>
      <c r="BC12" s="104"/>
      <c r="BD12" s="105"/>
      <c r="BE12" s="106"/>
      <c r="BF12" s="153">
        <f>SUM(BH12:BM15)</f>
        <v>9</v>
      </c>
      <c r="BG12" s="154"/>
      <c r="BH12" s="159">
        <f>COUNTIF(J12:BE12,"○")</f>
        <v>5</v>
      </c>
      <c r="BI12" s="160"/>
      <c r="BJ12" s="159">
        <f>COUNTIF(J12:BE12,"△")</f>
        <v>1</v>
      </c>
      <c r="BK12" s="160"/>
      <c r="BL12" s="159">
        <f>COUNTIF(J12:BE12,"●")</f>
        <v>3</v>
      </c>
      <c r="BM12" s="160"/>
      <c r="BN12" s="144">
        <f>BH12*3+BJ12*1</f>
        <v>16</v>
      </c>
      <c r="BO12" s="146"/>
      <c r="BP12" s="159">
        <f>SUM(J15,P15,V15,AB15,M15,S15,Y15,AE15,AH15,AK15,AZ15,BC15,AN15,AQ15,AT15,AW15)</f>
        <v>21</v>
      </c>
      <c r="BQ12" s="160"/>
      <c r="BR12" s="159">
        <f>SUM(L15,R15,X15,AD15,O15,U15,AA15,AG15,AJ15,AM15,BB15,BE15,AP15,AS15,AV15,AY15)</f>
        <v>13</v>
      </c>
      <c r="BS12" s="160"/>
      <c r="BT12" s="138">
        <f>BP12-BR12</f>
        <v>8</v>
      </c>
      <c r="BU12" s="139"/>
      <c r="BV12" s="144">
        <f>IF(ISBLANK(B12),"",RANK(BY12,$BY$4:$BY$35) )</f>
        <v>3</v>
      </c>
      <c r="BW12" s="145"/>
      <c r="BX12" s="146"/>
      <c r="BY12" s="124">
        <f>BN12*10000+BT12*100+BP12</f>
        <v>160821</v>
      </c>
      <c r="CA12" s="31"/>
    </row>
    <row r="13" spans="1:82" ht="10.5" customHeight="1" x14ac:dyDescent="0.25">
      <c r="A13" s="125"/>
      <c r="B13" s="126"/>
      <c r="C13" s="130"/>
      <c r="D13" s="131"/>
      <c r="E13" s="131"/>
      <c r="F13" s="131"/>
      <c r="G13" s="131"/>
      <c r="H13" s="131"/>
      <c r="I13" s="132"/>
      <c r="J13" s="28">
        <f>IF(ISBLANK(J12),"",X5)</f>
        <v>3</v>
      </c>
      <c r="K13" s="21" t="s">
        <v>18</v>
      </c>
      <c r="L13" s="29">
        <f>IF(ISBLANK(J12),"",V5)</f>
        <v>1</v>
      </c>
      <c r="M13" s="28">
        <f>IF(ISBLANK(M12),"",AA5)</f>
        <v>2</v>
      </c>
      <c r="N13" s="21" t="s">
        <v>18</v>
      </c>
      <c r="O13" s="29">
        <f>IF(ISBLANK(M12),"",Y5)</f>
        <v>0</v>
      </c>
      <c r="P13" s="28">
        <f>IF(ISBLANK(P12),"",X9)</f>
        <v>0</v>
      </c>
      <c r="Q13" s="21" t="s">
        <v>18</v>
      </c>
      <c r="R13" s="29">
        <f>IF(ISBLANK(P12),"",V9)</f>
        <v>1</v>
      </c>
      <c r="S13" s="28">
        <f>IF(ISBLANK(S12),"",AA9)</f>
        <v>0</v>
      </c>
      <c r="T13" s="21" t="s">
        <v>18</v>
      </c>
      <c r="U13" s="29">
        <f>IF(ISBLANK(S12),"",Y9)</f>
        <v>3</v>
      </c>
      <c r="V13" s="95"/>
      <c r="W13" s="96"/>
      <c r="X13" s="96"/>
      <c r="Y13" s="96"/>
      <c r="Z13" s="96"/>
      <c r="AA13" s="97"/>
      <c r="AB13" s="4">
        <v>0</v>
      </c>
      <c r="AC13" s="5" t="s">
        <v>18</v>
      </c>
      <c r="AD13" s="6">
        <v>0</v>
      </c>
      <c r="AE13" s="20">
        <v>1</v>
      </c>
      <c r="AF13" s="21" t="s">
        <v>18</v>
      </c>
      <c r="AG13" s="22">
        <v>0</v>
      </c>
      <c r="AH13" s="4">
        <v>0</v>
      </c>
      <c r="AI13" s="5" t="s">
        <v>18</v>
      </c>
      <c r="AJ13" s="6">
        <v>0</v>
      </c>
      <c r="AK13" s="20">
        <v>2</v>
      </c>
      <c r="AL13" s="21" t="s">
        <v>18</v>
      </c>
      <c r="AM13" s="22">
        <v>0</v>
      </c>
      <c r="AN13" s="4">
        <v>0</v>
      </c>
      <c r="AO13" s="5" t="s">
        <v>18</v>
      </c>
      <c r="AP13" s="6">
        <v>0</v>
      </c>
      <c r="AQ13" s="20"/>
      <c r="AR13" s="21" t="s">
        <v>18</v>
      </c>
      <c r="AS13" s="22"/>
      <c r="AT13" s="4"/>
      <c r="AU13" s="5" t="s">
        <v>18</v>
      </c>
      <c r="AV13" s="6"/>
      <c r="AW13" s="20"/>
      <c r="AX13" s="21" t="s">
        <v>18</v>
      </c>
      <c r="AY13" s="22"/>
      <c r="AZ13" s="4"/>
      <c r="BA13" s="5" t="s">
        <v>18</v>
      </c>
      <c r="BB13" s="6"/>
      <c r="BC13" s="20"/>
      <c r="BD13" s="21" t="s">
        <v>18</v>
      </c>
      <c r="BE13" s="22"/>
      <c r="BF13" s="155"/>
      <c r="BG13" s="156"/>
      <c r="BH13" s="161"/>
      <c r="BI13" s="162"/>
      <c r="BJ13" s="161"/>
      <c r="BK13" s="162"/>
      <c r="BL13" s="161"/>
      <c r="BM13" s="162"/>
      <c r="BN13" s="147"/>
      <c r="BO13" s="149"/>
      <c r="BP13" s="161"/>
      <c r="BQ13" s="162"/>
      <c r="BR13" s="161"/>
      <c r="BS13" s="162"/>
      <c r="BT13" s="140"/>
      <c r="BU13" s="141"/>
      <c r="BV13" s="147"/>
      <c r="BW13" s="148"/>
      <c r="BX13" s="149"/>
      <c r="BY13" s="124"/>
      <c r="CA13" s="31"/>
    </row>
    <row r="14" spans="1:82" ht="10.5" customHeight="1" x14ac:dyDescent="0.25">
      <c r="A14" s="125"/>
      <c r="B14" s="126"/>
      <c r="C14" s="130"/>
      <c r="D14" s="131"/>
      <c r="E14" s="131"/>
      <c r="F14" s="131"/>
      <c r="G14" s="131"/>
      <c r="H14" s="131"/>
      <c r="I14" s="132"/>
      <c r="J14" s="28">
        <f>IF(ISBLANK(J12),"",X6)</f>
        <v>3</v>
      </c>
      <c r="K14" s="21" t="s">
        <v>19</v>
      </c>
      <c r="L14" s="29">
        <f>IF(ISBLANK(J12),"",V6)</f>
        <v>0</v>
      </c>
      <c r="M14" s="28">
        <f>IF(ISBLANK(M12),"",AA6)</f>
        <v>1</v>
      </c>
      <c r="N14" s="21" t="s">
        <v>19</v>
      </c>
      <c r="O14" s="29">
        <f>IF(ISBLANK(M12),"",Y6)</f>
        <v>0</v>
      </c>
      <c r="P14" s="28">
        <f>IF(ISBLANK(P12),"",X10)</f>
        <v>0</v>
      </c>
      <c r="Q14" s="21" t="s">
        <v>19</v>
      </c>
      <c r="R14" s="29">
        <f>IF(ISBLANK(P12),"",V10)</f>
        <v>0</v>
      </c>
      <c r="S14" s="28">
        <f>IF(ISBLANK(S12),"",AA10)</f>
        <v>0</v>
      </c>
      <c r="T14" s="21" t="s">
        <v>19</v>
      </c>
      <c r="U14" s="29">
        <f>IF(ISBLANK(S12),"",Y10)</f>
        <v>5</v>
      </c>
      <c r="V14" s="95"/>
      <c r="W14" s="96"/>
      <c r="X14" s="96"/>
      <c r="Y14" s="96"/>
      <c r="Z14" s="96"/>
      <c r="AA14" s="97"/>
      <c r="AB14" s="7">
        <v>1</v>
      </c>
      <c r="AC14" s="5" t="s">
        <v>19</v>
      </c>
      <c r="AD14" s="8">
        <v>1</v>
      </c>
      <c r="AE14" s="23">
        <v>1</v>
      </c>
      <c r="AF14" s="21" t="s">
        <v>19</v>
      </c>
      <c r="AG14" s="24">
        <v>0</v>
      </c>
      <c r="AH14" s="7">
        <v>3</v>
      </c>
      <c r="AI14" s="5" t="s">
        <v>19</v>
      </c>
      <c r="AJ14" s="8">
        <v>0</v>
      </c>
      <c r="AK14" s="23">
        <v>4</v>
      </c>
      <c r="AL14" s="21" t="s">
        <v>19</v>
      </c>
      <c r="AM14" s="24">
        <v>0</v>
      </c>
      <c r="AN14" s="7">
        <v>0</v>
      </c>
      <c r="AO14" s="5" t="s">
        <v>19</v>
      </c>
      <c r="AP14" s="8">
        <v>2</v>
      </c>
      <c r="AQ14" s="23"/>
      <c r="AR14" s="21" t="s">
        <v>19</v>
      </c>
      <c r="AS14" s="24"/>
      <c r="AT14" s="7"/>
      <c r="AU14" s="5" t="s">
        <v>19</v>
      </c>
      <c r="AV14" s="8"/>
      <c r="AW14" s="23"/>
      <c r="AX14" s="21" t="s">
        <v>19</v>
      </c>
      <c r="AY14" s="24"/>
      <c r="AZ14" s="7"/>
      <c r="BA14" s="5" t="s">
        <v>19</v>
      </c>
      <c r="BB14" s="8"/>
      <c r="BC14" s="23"/>
      <c r="BD14" s="21" t="s">
        <v>19</v>
      </c>
      <c r="BE14" s="24"/>
      <c r="BF14" s="155"/>
      <c r="BG14" s="156"/>
      <c r="BH14" s="161"/>
      <c r="BI14" s="162"/>
      <c r="BJ14" s="161"/>
      <c r="BK14" s="162"/>
      <c r="BL14" s="161"/>
      <c r="BM14" s="162"/>
      <c r="BN14" s="147"/>
      <c r="BO14" s="149"/>
      <c r="BP14" s="161"/>
      <c r="BQ14" s="162"/>
      <c r="BR14" s="161"/>
      <c r="BS14" s="162"/>
      <c r="BT14" s="140"/>
      <c r="BU14" s="141"/>
      <c r="BV14" s="147"/>
      <c r="BW14" s="148"/>
      <c r="BX14" s="149"/>
      <c r="BY14" s="124"/>
      <c r="CA14" s="31"/>
    </row>
    <row r="15" spans="1:82" ht="10.5" customHeight="1" x14ac:dyDescent="0.25">
      <c r="A15" s="125"/>
      <c r="B15" s="126"/>
      <c r="C15" s="133"/>
      <c r="D15" s="134"/>
      <c r="E15" s="134"/>
      <c r="F15" s="134"/>
      <c r="G15" s="134"/>
      <c r="H15" s="134"/>
      <c r="I15" s="135"/>
      <c r="J15" s="25">
        <f>IF(ISBLANK(J12),"",SUM(J13:J14))</f>
        <v>6</v>
      </c>
      <c r="K15" s="26" t="s">
        <v>20</v>
      </c>
      <c r="L15" s="27">
        <f>IF(ISBLANK(J12),"",SUM(L13:L14))</f>
        <v>1</v>
      </c>
      <c r="M15" s="25">
        <f>IF(ISBLANK(M12),"",SUM(M13:M14))</f>
        <v>3</v>
      </c>
      <c r="N15" s="26" t="s">
        <v>20</v>
      </c>
      <c r="O15" s="27">
        <f>IF(ISBLANK(M12),"",SUM(O13:O14))</f>
        <v>0</v>
      </c>
      <c r="P15" s="25">
        <f>IF(ISBLANK(P12),"",SUM(P13:P14))</f>
        <v>0</v>
      </c>
      <c r="Q15" s="26" t="s">
        <v>20</v>
      </c>
      <c r="R15" s="27">
        <f>IF(ISBLANK(P12),"",SUM(R13:R14))</f>
        <v>1</v>
      </c>
      <c r="S15" s="25">
        <f>IF(ISBLANK(S12),"",SUM(S13:S14))</f>
        <v>0</v>
      </c>
      <c r="T15" s="26" t="s">
        <v>20</v>
      </c>
      <c r="U15" s="27">
        <f>IF(ISBLANK(S12),"",SUM(U13:U14))</f>
        <v>8</v>
      </c>
      <c r="V15" s="98"/>
      <c r="W15" s="99"/>
      <c r="X15" s="99"/>
      <c r="Y15" s="99"/>
      <c r="Z15" s="99"/>
      <c r="AA15" s="100"/>
      <c r="AB15" s="25">
        <f>IF(ISBLANK(AB12),"",SUM(AB13:AB14))</f>
        <v>1</v>
      </c>
      <c r="AC15" s="26" t="s">
        <v>20</v>
      </c>
      <c r="AD15" s="27">
        <f>IF(ISBLANK(AB12),"",SUM(AD13:AD14))</f>
        <v>1</v>
      </c>
      <c r="AE15" s="25">
        <f>IF(ISBLANK(AE12),"",SUM(AE13:AE14))</f>
        <v>2</v>
      </c>
      <c r="AF15" s="26" t="s">
        <v>20</v>
      </c>
      <c r="AG15" s="27">
        <f>IF(ISBLANK(AE12),"",SUM(AG13:AG14))</f>
        <v>0</v>
      </c>
      <c r="AH15" s="25">
        <f>IF(ISBLANK(AH12),"",SUM(AH13:AH14))</f>
        <v>3</v>
      </c>
      <c r="AI15" s="26" t="s">
        <v>20</v>
      </c>
      <c r="AJ15" s="27">
        <f>IF(ISBLANK(AH12),"",SUM(AJ13:AJ14))</f>
        <v>0</v>
      </c>
      <c r="AK15" s="25">
        <f>IF(ISBLANK(AK12),"",SUM(AK13:AK14))</f>
        <v>6</v>
      </c>
      <c r="AL15" s="26" t="s">
        <v>20</v>
      </c>
      <c r="AM15" s="27">
        <f>IF(ISBLANK(AK12),"",SUM(AM13:AM14))</f>
        <v>0</v>
      </c>
      <c r="AN15" s="25">
        <f>IF(ISBLANK(AN12),"",SUM(AN13:AN14))</f>
        <v>0</v>
      </c>
      <c r="AO15" s="26" t="s">
        <v>20</v>
      </c>
      <c r="AP15" s="27">
        <f>IF(ISBLANK(AN12),"",SUM(AP13:AP14))</f>
        <v>2</v>
      </c>
      <c r="AQ15" s="25" t="str">
        <f>IF(ISBLANK(AQ12),"",SUM(AQ13:AQ14))</f>
        <v/>
      </c>
      <c r="AR15" s="26" t="s">
        <v>20</v>
      </c>
      <c r="AS15" s="27" t="str">
        <f>IF(ISBLANK(AQ12),"",SUM(AS13:AS14))</f>
        <v/>
      </c>
      <c r="AT15" s="25" t="str">
        <f>IF(ISBLANK(AT12),"",SUM(AT13:AT14))</f>
        <v/>
      </c>
      <c r="AU15" s="26" t="s">
        <v>20</v>
      </c>
      <c r="AV15" s="27" t="str">
        <f>IF(ISBLANK(AT12),"",SUM(AV13:AV14))</f>
        <v/>
      </c>
      <c r="AW15" s="25" t="str">
        <f>IF(ISBLANK(AW12),"",SUM(AW13:AW14))</f>
        <v/>
      </c>
      <c r="AX15" s="26" t="s">
        <v>20</v>
      </c>
      <c r="AY15" s="27" t="str">
        <f>IF(ISBLANK(AW12),"",SUM(AY13:AY14))</f>
        <v/>
      </c>
      <c r="AZ15" s="25" t="str">
        <f>IF(ISBLANK(AZ12),"",SUM(AZ13:AZ14))</f>
        <v/>
      </c>
      <c r="BA15" s="26" t="s">
        <v>20</v>
      </c>
      <c r="BB15" s="27" t="str">
        <f>IF(ISBLANK(AZ12),"",SUM(BB13:BB14))</f>
        <v/>
      </c>
      <c r="BC15" s="25" t="str">
        <f>IF(ISBLANK(BC12),"",SUM(BC13:BC14))</f>
        <v/>
      </c>
      <c r="BD15" s="26" t="s">
        <v>20</v>
      </c>
      <c r="BE15" s="27" t="str">
        <f>IF(ISBLANK(BC12),"",SUM(BE13:BE14))</f>
        <v/>
      </c>
      <c r="BF15" s="157"/>
      <c r="BG15" s="158"/>
      <c r="BH15" s="163"/>
      <c r="BI15" s="164"/>
      <c r="BJ15" s="163"/>
      <c r="BK15" s="164"/>
      <c r="BL15" s="163"/>
      <c r="BM15" s="164"/>
      <c r="BN15" s="150"/>
      <c r="BO15" s="152"/>
      <c r="BP15" s="163"/>
      <c r="BQ15" s="164"/>
      <c r="BR15" s="163"/>
      <c r="BS15" s="164"/>
      <c r="BT15" s="142"/>
      <c r="BU15" s="143"/>
      <c r="BV15" s="150"/>
      <c r="BW15" s="151"/>
      <c r="BX15" s="152"/>
      <c r="BY15" s="124"/>
      <c r="CA15" s="31"/>
    </row>
    <row r="16" spans="1:82" ht="18" customHeight="1" x14ac:dyDescent="0.25">
      <c r="A16" s="125">
        <f>BV16</f>
        <v>5</v>
      </c>
      <c r="B16" s="126">
        <v>4</v>
      </c>
      <c r="C16" s="127" t="s">
        <v>49</v>
      </c>
      <c r="D16" s="128"/>
      <c r="E16" s="128"/>
      <c r="F16" s="128"/>
      <c r="G16" s="128"/>
      <c r="H16" s="128"/>
      <c r="I16" s="129"/>
      <c r="J16" s="104" t="s">
        <v>62</v>
      </c>
      <c r="K16" s="105"/>
      <c r="L16" s="106"/>
      <c r="M16" s="104"/>
      <c r="N16" s="105"/>
      <c r="O16" s="106"/>
      <c r="P16" s="104" t="s">
        <v>62</v>
      </c>
      <c r="Q16" s="105"/>
      <c r="R16" s="106"/>
      <c r="S16" s="104" t="s">
        <v>62</v>
      </c>
      <c r="T16" s="105"/>
      <c r="U16" s="106"/>
      <c r="V16" s="104" t="s">
        <v>66</v>
      </c>
      <c r="W16" s="105"/>
      <c r="X16" s="106"/>
      <c r="Y16" s="104" t="s">
        <v>62</v>
      </c>
      <c r="Z16" s="105"/>
      <c r="AA16" s="106"/>
      <c r="AB16" s="92"/>
      <c r="AC16" s="93"/>
      <c r="AD16" s="93"/>
      <c r="AE16" s="93"/>
      <c r="AF16" s="93"/>
      <c r="AG16" s="94"/>
      <c r="AH16" s="101" t="s">
        <v>63</v>
      </c>
      <c r="AI16" s="102"/>
      <c r="AJ16" s="103"/>
      <c r="AK16" s="104" t="s">
        <v>85</v>
      </c>
      <c r="AL16" s="105"/>
      <c r="AM16" s="106"/>
      <c r="AN16" s="101" t="s">
        <v>62</v>
      </c>
      <c r="AO16" s="102"/>
      <c r="AP16" s="103"/>
      <c r="AQ16" s="104" t="s">
        <v>62</v>
      </c>
      <c r="AR16" s="105"/>
      <c r="AS16" s="106"/>
      <c r="AT16" s="101"/>
      <c r="AU16" s="102"/>
      <c r="AV16" s="103"/>
      <c r="AW16" s="104"/>
      <c r="AX16" s="105"/>
      <c r="AY16" s="106"/>
      <c r="AZ16" s="101"/>
      <c r="BA16" s="102"/>
      <c r="BB16" s="103"/>
      <c r="BC16" s="104"/>
      <c r="BD16" s="105"/>
      <c r="BE16" s="106"/>
      <c r="BF16" s="153">
        <f>SUM(BH16:BM19)</f>
        <v>9</v>
      </c>
      <c r="BG16" s="154"/>
      <c r="BH16" s="159">
        <f>COUNTIF(J16:BE16,"○")</f>
        <v>1</v>
      </c>
      <c r="BI16" s="160"/>
      <c r="BJ16" s="159">
        <f>COUNTIF(J16:BE16,"△")</f>
        <v>2</v>
      </c>
      <c r="BK16" s="160"/>
      <c r="BL16" s="159">
        <f>COUNTIF(J16:BE16,"●")</f>
        <v>6</v>
      </c>
      <c r="BM16" s="160"/>
      <c r="BN16" s="144">
        <f>BH16*3+BJ16*1</f>
        <v>5</v>
      </c>
      <c r="BO16" s="146"/>
      <c r="BP16" s="159">
        <f>SUM(J19,P19,V19,AB19,M19,S19,Y19,AE19,AH19,AK19,AZ19,BC19,AN19,AQ19,AT19,AW19)</f>
        <v>8</v>
      </c>
      <c r="BQ16" s="160"/>
      <c r="BR16" s="159">
        <f>SUM(L19,R19,X19,AD19,O19,U19,AA19,AG19,AJ19,AM19,BB19,BE19,AP19,AS19,AV19,AY19)</f>
        <v>20</v>
      </c>
      <c r="BS16" s="160"/>
      <c r="BT16" s="138">
        <f>BP16-BR16</f>
        <v>-12</v>
      </c>
      <c r="BU16" s="139"/>
      <c r="BV16" s="144">
        <f>IF(ISBLANK(B16),"",RANK(BY16,$BY$4:$BY$35) )</f>
        <v>5</v>
      </c>
      <c r="BW16" s="145"/>
      <c r="BX16" s="146"/>
      <c r="BY16" s="124">
        <f>BN16*10000+BT16*100+BP16</f>
        <v>48808</v>
      </c>
      <c r="CA16" s="31"/>
    </row>
    <row r="17" spans="1:79" ht="10.5" customHeight="1" x14ac:dyDescent="0.25">
      <c r="A17" s="125"/>
      <c r="B17" s="126"/>
      <c r="C17" s="130"/>
      <c r="D17" s="131"/>
      <c r="E17" s="131"/>
      <c r="F17" s="131"/>
      <c r="G17" s="131"/>
      <c r="H17" s="131"/>
      <c r="I17" s="132"/>
      <c r="J17" s="28">
        <f>IF(ISBLANK(J16),"",AD5)</f>
        <v>0</v>
      </c>
      <c r="K17" s="21" t="s">
        <v>18</v>
      </c>
      <c r="L17" s="29">
        <f>IF(ISBLANK(J16),"",AB5)</f>
        <v>1</v>
      </c>
      <c r="M17" s="28" t="str">
        <f>IF(ISBLANK(M16),"",AG5)</f>
        <v/>
      </c>
      <c r="N17" s="21" t="s">
        <v>18</v>
      </c>
      <c r="O17" s="29" t="str">
        <f>IF(ISBLANK(M16),"",AE5)</f>
        <v/>
      </c>
      <c r="P17" s="28">
        <f>IF(ISBLANK(P16),"",AD9)</f>
        <v>0</v>
      </c>
      <c r="Q17" s="21" t="s">
        <v>18</v>
      </c>
      <c r="R17" s="29">
        <f>IF(ISBLANK(P16),"",AB9)</f>
        <v>3</v>
      </c>
      <c r="S17" s="28">
        <f>IF(ISBLANK(S16),"",AG9)</f>
        <v>0</v>
      </c>
      <c r="T17" s="21" t="s">
        <v>18</v>
      </c>
      <c r="U17" s="29">
        <f>IF(ISBLANK(S16),"",AE9)</f>
        <v>1</v>
      </c>
      <c r="V17" s="28">
        <f>IF(ISBLANK(V16),"",AD13)</f>
        <v>0</v>
      </c>
      <c r="W17" s="21" t="s">
        <v>18</v>
      </c>
      <c r="X17" s="29">
        <f>IF(ISBLANK(V16),"",AB13)</f>
        <v>0</v>
      </c>
      <c r="Y17" s="28">
        <f>IF(ISBLANK(Y16),"",AG13)</f>
        <v>0</v>
      </c>
      <c r="Z17" s="21" t="s">
        <v>18</v>
      </c>
      <c r="AA17" s="29">
        <f>IF(ISBLANK(Y16),"",AE13)</f>
        <v>1</v>
      </c>
      <c r="AB17" s="95"/>
      <c r="AC17" s="96"/>
      <c r="AD17" s="96"/>
      <c r="AE17" s="96"/>
      <c r="AF17" s="96"/>
      <c r="AG17" s="97"/>
      <c r="AH17" s="4">
        <v>1</v>
      </c>
      <c r="AI17" s="5" t="s">
        <v>18</v>
      </c>
      <c r="AJ17" s="6">
        <v>0</v>
      </c>
      <c r="AK17" s="20">
        <v>1</v>
      </c>
      <c r="AL17" s="21" t="s">
        <v>18</v>
      </c>
      <c r="AM17" s="22">
        <v>1</v>
      </c>
      <c r="AN17" s="4">
        <v>1</v>
      </c>
      <c r="AO17" s="5" t="s">
        <v>18</v>
      </c>
      <c r="AP17" s="6">
        <v>2</v>
      </c>
      <c r="AQ17" s="20">
        <v>0</v>
      </c>
      <c r="AR17" s="21" t="s">
        <v>18</v>
      </c>
      <c r="AS17" s="22">
        <v>1</v>
      </c>
      <c r="AT17" s="4"/>
      <c r="AU17" s="5" t="s">
        <v>18</v>
      </c>
      <c r="AV17" s="6"/>
      <c r="AW17" s="20"/>
      <c r="AX17" s="21" t="s">
        <v>18</v>
      </c>
      <c r="AY17" s="22"/>
      <c r="AZ17" s="4"/>
      <c r="BA17" s="5" t="s">
        <v>18</v>
      </c>
      <c r="BB17" s="6"/>
      <c r="BC17" s="20"/>
      <c r="BD17" s="21" t="s">
        <v>18</v>
      </c>
      <c r="BE17" s="22"/>
      <c r="BF17" s="155"/>
      <c r="BG17" s="156"/>
      <c r="BH17" s="161"/>
      <c r="BI17" s="162"/>
      <c r="BJ17" s="161"/>
      <c r="BK17" s="162"/>
      <c r="BL17" s="161"/>
      <c r="BM17" s="162"/>
      <c r="BN17" s="147"/>
      <c r="BO17" s="149"/>
      <c r="BP17" s="161"/>
      <c r="BQ17" s="162"/>
      <c r="BR17" s="161"/>
      <c r="BS17" s="162"/>
      <c r="BT17" s="140"/>
      <c r="BU17" s="141"/>
      <c r="BV17" s="147"/>
      <c r="BW17" s="148"/>
      <c r="BX17" s="149"/>
      <c r="BY17" s="124"/>
      <c r="CA17" s="31"/>
    </row>
    <row r="18" spans="1:79" ht="10.5" customHeight="1" x14ac:dyDescent="0.25">
      <c r="A18" s="125"/>
      <c r="B18" s="126"/>
      <c r="C18" s="130"/>
      <c r="D18" s="131"/>
      <c r="E18" s="131"/>
      <c r="F18" s="131"/>
      <c r="G18" s="131"/>
      <c r="H18" s="131"/>
      <c r="I18" s="132"/>
      <c r="J18" s="28">
        <f>IF(ISBLANK(J16),"",AD6)</f>
        <v>1</v>
      </c>
      <c r="K18" s="21" t="s">
        <v>19</v>
      </c>
      <c r="L18" s="29">
        <f>IF(ISBLANK(J16),"",AB6)</f>
        <v>1</v>
      </c>
      <c r="M18" s="28" t="str">
        <f>IF(ISBLANK(M16),"",AG6)</f>
        <v/>
      </c>
      <c r="N18" s="21" t="s">
        <v>19</v>
      </c>
      <c r="O18" s="29" t="str">
        <f>IF(ISBLANK(M16),"",AE6)</f>
        <v/>
      </c>
      <c r="P18" s="28">
        <f>IF(ISBLANK(P16),"",AD10)</f>
        <v>0</v>
      </c>
      <c r="Q18" s="21" t="s">
        <v>19</v>
      </c>
      <c r="R18" s="29">
        <f>IF(ISBLANK(P16),"",AB10)</f>
        <v>1</v>
      </c>
      <c r="S18" s="28">
        <f>IF(ISBLANK(S16),"",AG10)</f>
        <v>0</v>
      </c>
      <c r="T18" s="21" t="s">
        <v>19</v>
      </c>
      <c r="U18" s="29">
        <f>IF(ISBLANK(S16),"",AE10)</f>
        <v>3</v>
      </c>
      <c r="V18" s="28">
        <f>IF(ISBLANK(V16),"",AD14)</f>
        <v>1</v>
      </c>
      <c r="W18" s="21" t="s">
        <v>19</v>
      </c>
      <c r="X18" s="29">
        <f>IF(ISBLANK(V16),"",AB14)</f>
        <v>1</v>
      </c>
      <c r="Y18" s="28">
        <f>IF(ISBLANK(Y16),"",AG14)</f>
        <v>0</v>
      </c>
      <c r="Z18" s="21" t="s">
        <v>19</v>
      </c>
      <c r="AA18" s="29">
        <f>IF(ISBLANK(Y16),"",AE14)</f>
        <v>1</v>
      </c>
      <c r="AB18" s="95"/>
      <c r="AC18" s="96"/>
      <c r="AD18" s="96"/>
      <c r="AE18" s="96"/>
      <c r="AF18" s="96"/>
      <c r="AG18" s="97"/>
      <c r="AH18" s="7">
        <v>2</v>
      </c>
      <c r="AI18" s="5" t="s">
        <v>19</v>
      </c>
      <c r="AJ18" s="8">
        <v>1</v>
      </c>
      <c r="AK18" s="23">
        <v>0</v>
      </c>
      <c r="AL18" s="21" t="s">
        <v>19</v>
      </c>
      <c r="AM18" s="24">
        <v>0</v>
      </c>
      <c r="AN18" s="7">
        <v>0</v>
      </c>
      <c r="AO18" s="5" t="s">
        <v>19</v>
      </c>
      <c r="AP18" s="8">
        <v>0</v>
      </c>
      <c r="AQ18" s="23">
        <v>1</v>
      </c>
      <c r="AR18" s="21" t="s">
        <v>19</v>
      </c>
      <c r="AS18" s="24">
        <v>2</v>
      </c>
      <c r="AT18" s="7"/>
      <c r="AU18" s="5" t="s">
        <v>19</v>
      </c>
      <c r="AV18" s="8"/>
      <c r="AW18" s="23"/>
      <c r="AX18" s="21" t="s">
        <v>19</v>
      </c>
      <c r="AY18" s="24"/>
      <c r="AZ18" s="7"/>
      <c r="BA18" s="5" t="s">
        <v>19</v>
      </c>
      <c r="BB18" s="8"/>
      <c r="BC18" s="23"/>
      <c r="BD18" s="21" t="s">
        <v>19</v>
      </c>
      <c r="BE18" s="24"/>
      <c r="BF18" s="155"/>
      <c r="BG18" s="156"/>
      <c r="BH18" s="161"/>
      <c r="BI18" s="162"/>
      <c r="BJ18" s="161"/>
      <c r="BK18" s="162"/>
      <c r="BL18" s="161"/>
      <c r="BM18" s="162"/>
      <c r="BN18" s="147"/>
      <c r="BO18" s="149"/>
      <c r="BP18" s="161"/>
      <c r="BQ18" s="162"/>
      <c r="BR18" s="161"/>
      <c r="BS18" s="162"/>
      <c r="BT18" s="140"/>
      <c r="BU18" s="141"/>
      <c r="BV18" s="147"/>
      <c r="BW18" s="148"/>
      <c r="BX18" s="149"/>
      <c r="BY18" s="124"/>
      <c r="CA18" s="31"/>
    </row>
    <row r="19" spans="1:79" ht="10.5" customHeight="1" x14ac:dyDescent="0.25">
      <c r="A19" s="125"/>
      <c r="B19" s="126"/>
      <c r="C19" s="133"/>
      <c r="D19" s="134"/>
      <c r="E19" s="134"/>
      <c r="F19" s="134"/>
      <c r="G19" s="134"/>
      <c r="H19" s="134"/>
      <c r="I19" s="135"/>
      <c r="J19" s="25">
        <f>IF(ISBLANK(J16),"",SUM(J17:J18))</f>
        <v>1</v>
      </c>
      <c r="K19" s="26" t="s">
        <v>20</v>
      </c>
      <c r="L19" s="27">
        <f>IF(ISBLANK(J16),"",SUM(L17:L18))</f>
        <v>2</v>
      </c>
      <c r="M19" s="25" t="str">
        <f>IF(ISBLANK(M16),"",SUM(M17:M18))</f>
        <v/>
      </c>
      <c r="N19" s="26" t="s">
        <v>20</v>
      </c>
      <c r="O19" s="27" t="str">
        <f>IF(ISBLANK(M16),"",SUM(O17:O18))</f>
        <v/>
      </c>
      <c r="P19" s="25">
        <f>IF(ISBLANK(P16),"",SUM(P17:P18))</f>
        <v>0</v>
      </c>
      <c r="Q19" s="26" t="s">
        <v>20</v>
      </c>
      <c r="R19" s="27">
        <f>IF(ISBLANK(P16),"",SUM(R17:R18))</f>
        <v>4</v>
      </c>
      <c r="S19" s="25">
        <f>IF(ISBLANK(S16),"",SUM(S17:S18))</f>
        <v>0</v>
      </c>
      <c r="T19" s="26" t="s">
        <v>20</v>
      </c>
      <c r="U19" s="27">
        <f>IF(ISBLANK(S16),"",SUM(U17:U18))</f>
        <v>4</v>
      </c>
      <c r="V19" s="25">
        <f>IF(ISBLANK(V16),"",SUM(V17:V18))</f>
        <v>1</v>
      </c>
      <c r="W19" s="26" t="s">
        <v>20</v>
      </c>
      <c r="X19" s="27">
        <f>IF(ISBLANK(V16),"",SUM(X17:X18))</f>
        <v>1</v>
      </c>
      <c r="Y19" s="25">
        <f>IF(ISBLANK(Y16),"",SUM(Y17:Y18))</f>
        <v>0</v>
      </c>
      <c r="Z19" s="26" t="s">
        <v>20</v>
      </c>
      <c r="AA19" s="27">
        <f>IF(ISBLANK(Y16),"",SUM(AA17:AA18))</f>
        <v>2</v>
      </c>
      <c r="AB19" s="98"/>
      <c r="AC19" s="99"/>
      <c r="AD19" s="99"/>
      <c r="AE19" s="99"/>
      <c r="AF19" s="99"/>
      <c r="AG19" s="100"/>
      <c r="AH19" s="25">
        <f>IF(ISBLANK(AH16),"",SUM(AH17:AH18))</f>
        <v>3</v>
      </c>
      <c r="AI19" s="26" t="s">
        <v>20</v>
      </c>
      <c r="AJ19" s="27">
        <f>IF(ISBLANK(AH16),"",SUM(AJ17:AJ18))</f>
        <v>1</v>
      </c>
      <c r="AK19" s="25">
        <f>IF(ISBLANK(AK16),"",SUM(AK17:AK18))</f>
        <v>1</v>
      </c>
      <c r="AL19" s="26" t="s">
        <v>20</v>
      </c>
      <c r="AM19" s="27">
        <f>IF(ISBLANK(AK16),"",SUM(AM17:AM18))</f>
        <v>1</v>
      </c>
      <c r="AN19" s="25">
        <f>IF(ISBLANK(AN16),"",SUM(AN17:AN18))</f>
        <v>1</v>
      </c>
      <c r="AO19" s="26" t="s">
        <v>20</v>
      </c>
      <c r="AP19" s="27">
        <f>IF(ISBLANK(AN16),"",SUM(AP17:AP18))</f>
        <v>2</v>
      </c>
      <c r="AQ19" s="25">
        <f>IF(ISBLANK(AQ16),"",SUM(AQ17:AQ18))</f>
        <v>1</v>
      </c>
      <c r="AR19" s="26" t="s">
        <v>20</v>
      </c>
      <c r="AS19" s="27">
        <f>IF(ISBLANK(AQ16),"",SUM(AS17:AS18))</f>
        <v>3</v>
      </c>
      <c r="AT19" s="25" t="str">
        <f>IF(ISBLANK(AT16),"",SUM(AT17:AT18))</f>
        <v/>
      </c>
      <c r="AU19" s="26" t="s">
        <v>20</v>
      </c>
      <c r="AV19" s="27" t="str">
        <f>IF(ISBLANK(AT16),"",SUM(AV17:AV18))</f>
        <v/>
      </c>
      <c r="AW19" s="25" t="str">
        <f>IF(ISBLANK(AW16),"",SUM(AW17:AW18))</f>
        <v/>
      </c>
      <c r="AX19" s="26" t="s">
        <v>20</v>
      </c>
      <c r="AY19" s="27" t="str">
        <f>IF(ISBLANK(AW16),"",SUM(AY17:AY18))</f>
        <v/>
      </c>
      <c r="AZ19" s="25" t="str">
        <f>IF(ISBLANK(AZ16),"",SUM(AZ17:AZ18))</f>
        <v/>
      </c>
      <c r="BA19" s="26" t="s">
        <v>20</v>
      </c>
      <c r="BB19" s="27" t="str">
        <f>IF(ISBLANK(AZ16),"",SUM(BB17:BB18))</f>
        <v/>
      </c>
      <c r="BC19" s="25" t="str">
        <f>IF(ISBLANK(BC16),"",SUM(BC17:BC18))</f>
        <v/>
      </c>
      <c r="BD19" s="26" t="s">
        <v>20</v>
      </c>
      <c r="BE19" s="27" t="str">
        <f>IF(ISBLANK(BC16),"",SUM(BE17:BE18))</f>
        <v/>
      </c>
      <c r="BF19" s="157"/>
      <c r="BG19" s="158"/>
      <c r="BH19" s="163"/>
      <c r="BI19" s="164"/>
      <c r="BJ19" s="163"/>
      <c r="BK19" s="164"/>
      <c r="BL19" s="163"/>
      <c r="BM19" s="164"/>
      <c r="BN19" s="150"/>
      <c r="BO19" s="152"/>
      <c r="BP19" s="163"/>
      <c r="BQ19" s="164"/>
      <c r="BR19" s="163"/>
      <c r="BS19" s="164"/>
      <c r="BT19" s="142"/>
      <c r="BU19" s="143"/>
      <c r="BV19" s="150"/>
      <c r="BW19" s="151"/>
      <c r="BX19" s="152"/>
      <c r="BY19" s="124"/>
      <c r="CA19" s="31"/>
    </row>
    <row r="20" spans="1:79" ht="18" customHeight="1" x14ac:dyDescent="0.25">
      <c r="A20" s="125">
        <f>BV20</f>
        <v>6</v>
      </c>
      <c r="B20" s="126">
        <v>5</v>
      </c>
      <c r="C20" s="127" t="s">
        <v>50</v>
      </c>
      <c r="D20" s="128"/>
      <c r="E20" s="128"/>
      <c r="F20" s="128"/>
      <c r="G20" s="128"/>
      <c r="H20" s="128"/>
      <c r="I20" s="129"/>
      <c r="J20" s="104" t="s">
        <v>62</v>
      </c>
      <c r="K20" s="105"/>
      <c r="L20" s="106"/>
      <c r="M20" s="104" t="s">
        <v>62</v>
      </c>
      <c r="N20" s="105"/>
      <c r="O20" s="106"/>
      <c r="P20" s="104" t="s">
        <v>62</v>
      </c>
      <c r="Q20" s="105"/>
      <c r="R20" s="106"/>
      <c r="S20" s="104"/>
      <c r="T20" s="105"/>
      <c r="U20" s="106"/>
      <c r="V20" s="104" t="s">
        <v>62</v>
      </c>
      <c r="W20" s="105"/>
      <c r="X20" s="106"/>
      <c r="Y20" s="104" t="s">
        <v>62</v>
      </c>
      <c r="Z20" s="105"/>
      <c r="AA20" s="106"/>
      <c r="AB20" s="104" t="s">
        <v>62</v>
      </c>
      <c r="AC20" s="105"/>
      <c r="AD20" s="106"/>
      <c r="AE20" s="104" t="s">
        <v>85</v>
      </c>
      <c r="AF20" s="105"/>
      <c r="AG20" s="106"/>
      <c r="AH20" s="92"/>
      <c r="AI20" s="93"/>
      <c r="AJ20" s="93"/>
      <c r="AK20" s="93"/>
      <c r="AL20" s="93"/>
      <c r="AM20" s="94"/>
      <c r="AN20" s="101" t="s">
        <v>62</v>
      </c>
      <c r="AO20" s="102"/>
      <c r="AP20" s="103"/>
      <c r="AQ20" s="104" t="s">
        <v>62</v>
      </c>
      <c r="AR20" s="105"/>
      <c r="AS20" s="106"/>
      <c r="AT20" s="101"/>
      <c r="AU20" s="102"/>
      <c r="AV20" s="103"/>
      <c r="AW20" s="104"/>
      <c r="AX20" s="105"/>
      <c r="AY20" s="106"/>
      <c r="AZ20" s="101"/>
      <c r="BA20" s="102"/>
      <c r="BB20" s="103"/>
      <c r="BC20" s="104"/>
      <c r="BD20" s="105"/>
      <c r="BE20" s="106"/>
      <c r="BF20" s="153">
        <f>SUM(BH20:BM23)</f>
        <v>9</v>
      </c>
      <c r="BG20" s="154"/>
      <c r="BH20" s="159">
        <f>COUNTIF(J20:BE20,"○")</f>
        <v>0</v>
      </c>
      <c r="BI20" s="160"/>
      <c r="BJ20" s="159">
        <f>COUNTIF(J20:BE20,"△")</f>
        <v>1</v>
      </c>
      <c r="BK20" s="160"/>
      <c r="BL20" s="159">
        <f>COUNTIF(J20:BE20,"●")</f>
        <v>8</v>
      </c>
      <c r="BM20" s="160"/>
      <c r="BN20" s="144">
        <f>BH20*3+BJ20*1</f>
        <v>1</v>
      </c>
      <c r="BO20" s="146"/>
      <c r="BP20" s="159">
        <f>SUM(J23,P23,V23,AB23,M23,S23,Y23,AE23,AH23,AK23,AZ23,BC23,AN23,AQ23,AT23,AW23)</f>
        <v>3</v>
      </c>
      <c r="BQ20" s="160"/>
      <c r="BR20" s="159">
        <f>SUM(L23,R23,X23,AD23,O23,U23,AA23,AG23,AJ23,AM23,BB23,BE23,AP23,AS23,AV23,AY23)</f>
        <v>52</v>
      </c>
      <c r="BS20" s="160"/>
      <c r="BT20" s="138">
        <f>BP20-BR20</f>
        <v>-49</v>
      </c>
      <c r="BU20" s="139"/>
      <c r="BV20" s="144">
        <f>IF(ISBLANK(B20),"",RANK(BY20,$BY$4:$BY$35) )</f>
        <v>6</v>
      </c>
      <c r="BW20" s="145"/>
      <c r="BX20" s="146"/>
      <c r="BY20" s="124">
        <f>BN20*10000+BT20*100+BP20</f>
        <v>5103</v>
      </c>
      <c r="CA20" s="31"/>
    </row>
    <row r="21" spans="1:79" ht="10.5" customHeight="1" x14ac:dyDescent="0.25">
      <c r="A21" s="125"/>
      <c r="B21" s="126"/>
      <c r="C21" s="130"/>
      <c r="D21" s="131"/>
      <c r="E21" s="131"/>
      <c r="F21" s="131"/>
      <c r="G21" s="131"/>
      <c r="H21" s="131"/>
      <c r="I21" s="132"/>
      <c r="J21" s="28">
        <f>IF(ISBLANK(J20),"",AJ5)</f>
        <v>1</v>
      </c>
      <c r="K21" s="21" t="s">
        <v>18</v>
      </c>
      <c r="L21" s="29">
        <f>IF(ISBLANK(J20),"",AH5)</f>
        <v>0</v>
      </c>
      <c r="M21" s="28">
        <f>IF(ISBLANK(M20),"",AM5)</f>
        <v>0</v>
      </c>
      <c r="N21" s="21" t="s">
        <v>18</v>
      </c>
      <c r="O21" s="29">
        <f>IF(ISBLANK(M20),"",AK5)</f>
        <v>1</v>
      </c>
      <c r="P21" s="28">
        <f>IF(ISBLANK(P20),"",AJ9)</f>
        <v>0</v>
      </c>
      <c r="Q21" s="21" t="s">
        <v>18</v>
      </c>
      <c r="R21" s="29">
        <f>IF(ISBLANK(P20),"",AH9)</f>
        <v>3</v>
      </c>
      <c r="S21" s="28" t="str">
        <f>IF(ISBLANK(S20),"",AM9)</f>
        <v/>
      </c>
      <c r="T21" s="21" t="s">
        <v>18</v>
      </c>
      <c r="U21" s="29" t="str">
        <f>IF(ISBLANK(S20),"",AK9)</f>
        <v/>
      </c>
      <c r="V21" s="28">
        <f>IF(ISBLANK(V20),"",AJ13)</f>
        <v>0</v>
      </c>
      <c r="W21" s="21" t="s">
        <v>18</v>
      </c>
      <c r="X21" s="29">
        <f>IF(ISBLANK(V20),"",AH13)</f>
        <v>0</v>
      </c>
      <c r="Y21" s="28">
        <f>IF(ISBLANK(Y20),"",AM13)</f>
        <v>0</v>
      </c>
      <c r="Z21" s="21" t="s">
        <v>18</v>
      </c>
      <c r="AA21" s="29">
        <f>IF(ISBLANK(Y20),"",AK13)</f>
        <v>2</v>
      </c>
      <c r="AB21" s="28">
        <f>IF(ISBLANK(AB20),"",AJ17)</f>
        <v>0</v>
      </c>
      <c r="AC21" s="21" t="s">
        <v>18</v>
      </c>
      <c r="AD21" s="29">
        <f>IF(ISBLANK(AB20),"",AH17)</f>
        <v>1</v>
      </c>
      <c r="AE21" s="28">
        <f>IF(ISBLANK(AE20),"",AM17)</f>
        <v>1</v>
      </c>
      <c r="AF21" s="21" t="s">
        <v>18</v>
      </c>
      <c r="AG21" s="29">
        <f>IF(ISBLANK(AE20),"",AK17)</f>
        <v>1</v>
      </c>
      <c r="AH21" s="95"/>
      <c r="AI21" s="96"/>
      <c r="AJ21" s="96"/>
      <c r="AK21" s="96"/>
      <c r="AL21" s="96"/>
      <c r="AM21" s="97"/>
      <c r="AN21" s="4">
        <v>0</v>
      </c>
      <c r="AO21" s="5" t="s">
        <v>18</v>
      </c>
      <c r="AP21" s="6">
        <v>3</v>
      </c>
      <c r="AQ21" s="20">
        <v>0</v>
      </c>
      <c r="AR21" s="21" t="s">
        <v>18</v>
      </c>
      <c r="AS21" s="22">
        <v>5</v>
      </c>
      <c r="AT21" s="4"/>
      <c r="AU21" s="5" t="s">
        <v>18</v>
      </c>
      <c r="AV21" s="6"/>
      <c r="AW21" s="20"/>
      <c r="AX21" s="21" t="s">
        <v>18</v>
      </c>
      <c r="AY21" s="22"/>
      <c r="AZ21" s="4"/>
      <c r="BA21" s="5" t="s">
        <v>18</v>
      </c>
      <c r="BB21" s="6"/>
      <c r="BC21" s="20"/>
      <c r="BD21" s="21" t="s">
        <v>18</v>
      </c>
      <c r="BE21" s="22"/>
      <c r="BF21" s="155"/>
      <c r="BG21" s="156"/>
      <c r="BH21" s="161"/>
      <c r="BI21" s="162"/>
      <c r="BJ21" s="161"/>
      <c r="BK21" s="162"/>
      <c r="BL21" s="161"/>
      <c r="BM21" s="162"/>
      <c r="BN21" s="147"/>
      <c r="BO21" s="149"/>
      <c r="BP21" s="161"/>
      <c r="BQ21" s="162"/>
      <c r="BR21" s="161"/>
      <c r="BS21" s="162"/>
      <c r="BT21" s="140"/>
      <c r="BU21" s="141"/>
      <c r="BV21" s="147"/>
      <c r="BW21" s="148"/>
      <c r="BX21" s="149"/>
      <c r="BY21" s="124"/>
      <c r="CA21" s="31"/>
    </row>
    <row r="22" spans="1:79" ht="10.5" customHeight="1" x14ac:dyDescent="0.25">
      <c r="A22" s="125"/>
      <c r="B22" s="126"/>
      <c r="C22" s="130"/>
      <c r="D22" s="131"/>
      <c r="E22" s="131"/>
      <c r="F22" s="131"/>
      <c r="G22" s="131"/>
      <c r="H22" s="131"/>
      <c r="I22" s="132"/>
      <c r="J22" s="28">
        <f>IF(ISBLANK(J20),"",AJ6)</f>
        <v>0</v>
      </c>
      <c r="K22" s="21" t="s">
        <v>19</v>
      </c>
      <c r="L22" s="29">
        <f>IF(ISBLANK(J20),"",AH6)</f>
        <v>6</v>
      </c>
      <c r="M22" s="28">
        <f>IF(ISBLANK(M20),"",AM6)</f>
        <v>0</v>
      </c>
      <c r="N22" s="21" t="s">
        <v>19</v>
      </c>
      <c r="O22" s="29">
        <f>IF(ISBLANK(M20),"",AK6)</f>
        <v>4</v>
      </c>
      <c r="P22" s="28">
        <f>IF(ISBLANK(P20),"",AJ10)</f>
        <v>0</v>
      </c>
      <c r="Q22" s="21" t="s">
        <v>19</v>
      </c>
      <c r="R22" s="29">
        <f>IF(ISBLANK(P20),"",AH10)</f>
        <v>8</v>
      </c>
      <c r="S22" s="28" t="str">
        <f>IF(ISBLANK(S20),"",AM10)</f>
        <v/>
      </c>
      <c r="T22" s="21" t="s">
        <v>19</v>
      </c>
      <c r="U22" s="29" t="str">
        <f>IF(ISBLANK(S20),"",AK10)</f>
        <v/>
      </c>
      <c r="V22" s="28">
        <f>IF(ISBLANK(V20),"",AJ14)</f>
        <v>0</v>
      </c>
      <c r="W22" s="21" t="s">
        <v>19</v>
      </c>
      <c r="X22" s="29">
        <f>IF(ISBLANK(V20),"",AH14)</f>
        <v>3</v>
      </c>
      <c r="Y22" s="28">
        <f>IF(ISBLANK(Y20),"",AM14)</f>
        <v>0</v>
      </c>
      <c r="Z22" s="21" t="s">
        <v>19</v>
      </c>
      <c r="AA22" s="29">
        <f>IF(ISBLANK(Y20),"",AK14)</f>
        <v>4</v>
      </c>
      <c r="AB22" s="28">
        <f>IF(ISBLANK(AB20),"",AJ18)</f>
        <v>1</v>
      </c>
      <c r="AC22" s="21" t="s">
        <v>19</v>
      </c>
      <c r="AD22" s="29">
        <f>IF(ISBLANK(AB20),"",AH18)</f>
        <v>2</v>
      </c>
      <c r="AE22" s="28">
        <f>IF(ISBLANK(AE20),"",AM18)</f>
        <v>0</v>
      </c>
      <c r="AF22" s="21" t="s">
        <v>19</v>
      </c>
      <c r="AG22" s="29">
        <f>IF(ISBLANK(AE20),"",AK18)</f>
        <v>0</v>
      </c>
      <c r="AH22" s="95"/>
      <c r="AI22" s="96"/>
      <c r="AJ22" s="96"/>
      <c r="AK22" s="96"/>
      <c r="AL22" s="96"/>
      <c r="AM22" s="97"/>
      <c r="AN22" s="7">
        <v>0</v>
      </c>
      <c r="AO22" s="5" t="s">
        <v>19</v>
      </c>
      <c r="AP22" s="8">
        <v>4</v>
      </c>
      <c r="AQ22" s="23">
        <v>0</v>
      </c>
      <c r="AR22" s="21" t="s">
        <v>19</v>
      </c>
      <c r="AS22" s="24">
        <v>5</v>
      </c>
      <c r="AT22" s="7"/>
      <c r="AU22" s="5" t="s">
        <v>19</v>
      </c>
      <c r="AV22" s="8"/>
      <c r="AW22" s="23"/>
      <c r="AX22" s="21" t="s">
        <v>19</v>
      </c>
      <c r="AY22" s="24"/>
      <c r="AZ22" s="7"/>
      <c r="BA22" s="5" t="s">
        <v>19</v>
      </c>
      <c r="BB22" s="8"/>
      <c r="BC22" s="23"/>
      <c r="BD22" s="21" t="s">
        <v>19</v>
      </c>
      <c r="BE22" s="24"/>
      <c r="BF22" s="155"/>
      <c r="BG22" s="156"/>
      <c r="BH22" s="161"/>
      <c r="BI22" s="162"/>
      <c r="BJ22" s="161"/>
      <c r="BK22" s="162"/>
      <c r="BL22" s="161"/>
      <c r="BM22" s="162"/>
      <c r="BN22" s="147"/>
      <c r="BO22" s="149"/>
      <c r="BP22" s="161"/>
      <c r="BQ22" s="162"/>
      <c r="BR22" s="161"/>
      <c r="BS22" s="162"/>
      <c r="BT22" s="140"/>
      <c r="BU22" s="141"/>
      <c r="BV22" s="147"/>
      <c r="BW22" s="148"/>
      <c r="BX22" s="149"/>
      <c r="BY22" s="124"/>
      <c r="CA22" s="31"/>
    </row>
    <row r="23" spans="1:79" ht="10.5" customHeight="1" x14ac:dyDescent="0.25">
      <c r="A23" s="125"/>
      <c r="B23" s="126"/>
      <c r="C23" s="133"/>
      <c r="D23" s="134"/>
      <c r="E23" s="134"/>
      <c r="F23" s="134"/>
      <c r="G23" s="134"/>
      <c r="H23" s="134"/>
      <c r="I23" s="135"/>
      <c r="J23" s="25">
        <f>IF(ISBLANK(J20),"",SUM(J21:J22))</f>
        <v>1</v>
      </c>
      <c r="K23" s="26" t="s">
        <v>20</v>
      </c>
      <c r="L23" s="27">
        <f>IF(ISBLANK(J20),"",SUM(L21:L22))</f>
        <v>6</v>
      </c>
      <c r="M23" s="25">
        <f>IF(ISBLANK(M20),"",SUM(M21:M22))</f>
        <v>0</v>
      </c>
      <c r="N23" s="26" t="s">
        <v>20</v>
      </c>
      <c r="O23" s="27">
        <f>IF(ISBLANK(M20),"",SUM(O21:O22))</f>
        <v>5</v>
      </c>
      <c r="P23" s="25">
        <f>IF(ISBLANK(P20),"",SUM(P21:P22))</f>
        <v>0</v>
      </c>
      <c r="Q23" s="26" t="s">
        <v>20</v>
      </c>
      <c r="R23" s="27">
        <f>IF(ISBLANK(P20),"",SUM(R21:R22))</f>
        <v>11</v>
      </c>
      <c r="S23" s="25" t="str">
        <f>IF(ISBLANK(S20),"",SUM(S21:S22))</f>
        <v/>
      </c>
      <c r="T23" s="26" t="s">
        <v>20</v>
      </c>
      <c r="U23" s="27" t="str">
        <f>IF(ISBLANK(S20),"",SUM(U21:U22))</f>
        <v/>
      </c>
      <c r="V23" s="25">
        <f>IF(ISBLANK(V20),"",SUM(V21:V22))</f>
        <v>0</v>
      </c>
      <c r="W23" s="26" t="s">
        <v>20</v>
      </c>
      <c r="X23" s="27">
        <f>IF(ISBLANK(V20),"",SUM(X21:X22))</f>
        <v>3</v>
      </c>
      <c r="Y23" s="25">
        <f>IF(ISBLANK(Y20),"",SUM(Y21:Y22))</f>
        <v>0</v>
      </c>
      <c r="Z23" s="26" t="s">
        <v>20</v>
      </c>
      <c r="AA23" s="27">
        <f>IF(ISBLANK(Y20),"",SUM(AA21:AA22))</f>
        <v>6</v>
      </c>
      <c r="AB23" s="25">
        <f>IF(ISBLANK(AB20),"",SUM(AB21:AB22))</f>
        <v>1</v>
      </c>
      <c r="AC23" s="26" t="s">
        <v>20</v>
      </c>
      <c r="AD23" s="27">
        <f>IF(ISBLANK(AB20),"",SUM(AD21:AD22))</f>
        <v>3</v>
      </c>
      <c r="AE23" s="25">
        <f>IF(ISBLANK(AE20),"",SUM(AE21:AE22))</f>
        <v>1</v>
      </c>
      <c r="AF23" s="26" t="s">
        <v>20</v>
      </c>
      <c r="AG23" s="27">
        <f>IF(ISBLANK(AE20),"",SUM(AG21:AG22))</f>
        <v>1</v>
      </c>
      <c r="AH23" s="98"/>
      <c r="AI23" s="99"/>
      <c r="AJ23" s="99"/>
      <c r="AK23" s="99"/>
      <c r="AL23" s="99"/>
      <c r="AM23" s="100"/>
      <c r="AN23" s="25">
        <f>IF(ISBLANK(AN20),"",SUM(AN21:AN22))</f>
        <v>0</v>
      </c>
      <c r="AO23" s="26" t="s">
        <v>20</v>
      </c>
      <c r="AP23" s="27">
        <f>IF(ISBLANK(AN20),"",SUM(AP21:AP22))</f>
        <v>7</v>
      </c>
      <c r="AQ23" s="25">
        <f>IF(ISBLANK(AQ20),"",SUM(AQ21:AQ22))</f>
        <v>0</v>
      </c>
      <c r="AR23" s="26" t="s">
        <v>20</v>
      </c>
      <c r="AS23" s="27">
        <f>IF(ISBLANK(AQ20),"",SUM(AS21:AS22))</f>
        <v>10</v>
      </c>
      <c r="AT23" s="25" t="str">
        <f>IF(ISBLANK(AT20),"",SUM(AT21:AT22))</f>
        <v/>
      </c>
      <c r="AU23" s="26" t="s">
        <v>20</v>
      </c>
      <c r="AV23" s="27" t="str">
        <f>IF(ISBLANK(AT20),"",SUM(AV21:AV22))</f>
        <v/>
      </c>
      <c r="AW23" s="25" t="str">
        <f>IF(ISBLANK(AW20),"",SUM(AW21:AW22))</f>
        <v/>
      </c>
      <c r="AX23" s="26" t="s">
        <v>20</v>
      </c>
      <c r="AY23" s="27" t="str">
        <f>IF(ISBLANK(AW20),"",SUM(AY21:AY22))</f>
        <v/>
      </c>
      <c r="AZ23" s="25" t="str">
        <f>IF(ISBLANK(AZ20),"",SUM(AZ21:AZ22))</f>
        <v/>
      </c>
      <c r="BA23" s="26" t="s">
        <v>20</v>
      </c>
      <c r="BB23" s="27" t="str">
        <f>IF(ISBLANK(AZ20),"",SUM(BB21:BB22))</f>
        <v/>
      </c>
      <c r="BC23" s="25" t="str">
        <f>IF(ISBLANK(BC20),"",SUM(BC21:BC22))</f>
        <v/>
      </c>
      <c r="BD23" s="26" t="s">
        <v>20</v>
      </c>
      <c r="BE23" s="27" t="str">
        <f>IF(ISBLANK(BC20),"",SUM(BE21:BE22))</f>
        <v/>
      </c>
      <c r="BF23" s="157"/>
      <c r="BG23" s="158"/>
      <c r="BH23" s="163"/>
      <c r="BI23" s="164"/>
      <c r="BJ23" s="163"/>
      <c r="BK23" s="164"/>
      <c r="BL23" s="163"/>
      <c r="BM23" s="164"/>
      <c r="BN23" s="150"/>
      <c r="BO23" s="152"/>
      <c r="BP23" s="163"/>
      <c r="BQ23" s="164"/>
      <c r="BR23" s="163"/>
      <c r="BS23" s="164"/>
      <c r="BT23" s="142"/>
      <c r="BU23" s="143"/>
      <c r="BV23" s="150"/>
      <c r="BW23" s="151"/>
      <c r="BX23" s="152"/>
      <c r="BY23" s="124"/>
      <c r="CA23" s="31"/>
    </row>
    <row r="24" spans="1:79" ht="18" customHeight="1" x14ac:dyDescent="0.25">
      <c r="A24" s="125">
        <f>BV24</f>
        <v>2</v>
      </c>
      <c r="B24" s="126">
        <v>6</v>
      </c>
      <c r="C24" s="127" t="s">
        <v>77</v>
      </c>
      <c r="D24" s="128"/>
      <c r="E24" s="128"/>
      <c r="F24" s="128"/>
      <c r="G24" s="128"/>
      <c r="H24" s="128"/>
      <c r="I24" s="129"/>
      <c r="J24" s="104" t="s">
        <v>63</v>
      </c>
      <c r="K24" s="105"/>
      <c r="L24" s="106"/>
      <c r="M24" s="104" t="s">
        <v>63</v>
      </c>
      <c r="N24" s="105"/>
      <c r="O24" s="106"/>
      <c r="P24" s="104" t="s">
        <v>62</v>
      </c>
      <c r="Q24" s="105"/>
      <c r="R24" s="106"/>
      <c r="S24" s="104" t="s">
        <v>63</v>
      </c>
      <c r="T24" s="105"/>
      <c r="U24" s="106"/>
      <c r="V24" s="104" t="s">
        <v>63</v>
      </c>
      <c r="W24" s="105"/>
      <c r="X24" s="106"/>
      <c r="Y24" s="104"/>
      <c r="Z24" s="105"/>
      <c r="AA24" s="106"/>
      <c r="AB24" s="104" t="s">
        <v>63</v>
      </c>
      <c r="AC24" s="105"/>
      <c r="AD24" s="106"/>
      <c r="AE24" s="104" t="s">
        <v>63</v>
      </c>
      <c r="AF24" s="105"/>
      <c r="AG24" s="106"/>
      <c r="AH24" s="104" t="s">
        <v>63</v>
      </c>
      <c r="AI24" s="105"/>
      <c r="AJ24" s="106"/>
      <c r="AK24" s="104" t="s">
        <v>63</v>
      </c>
      <c r="AL24" s="105"/>
      <c r="AM24" s="106"/>
      <c r="AN24" s="92"/>
      <c r="AO24" s="93"/>
      <c r="AP24" s="93"/>
      <c r="AQ24" s="93"/>
      <c r="AR24" s="93"/>
      <c r="AS24" s="94"/>
      <c r="AT24" s="101"/>
      <c r="AU24" s="102"/>
      <c r="AV24" s="103"/>
      <c r="AW24" s="104"/>
      <c r="AX24" s="105"/>
      <c r="AY24" s="106"/>
      <c r="AZ24" s="101"/>
      <c r="BA24" s="102"/>
      <c r="BB24" s="103"/>
      <c r="BC24" s="104"/>
      <c r="BD24" s="105"/>
      <c r="BE24" s="106"/>
      <c r="BF24" s="153">
        <f>SUM(BH24:BM27)</f>
        <v>9</v>
      </c>
      <c r="BG24" s="154"/>
      <c r="BH24" s="159">
        <f>COUNTIF(J24:BE24,"○")</f>
        <v>8</v>
      </c>
      <c r="BI24" s="160"/>
      <c r="BJ24" s="159">
        <f>COUNTIF(J24:BE24,"△")</f>
        <v>0</v>
      </c>
      <c r="BK24" s="160"/>
      <c r="BL24" s="159">
        <f>COUNTIF(J24:BE24,"●")</f>
        <v>1</v>
      </c>
      <c r="BM24" s="160"/>
      <c r="BN24" s="144">
        <f>BH24*3+BJ24*1</f>
        <v>24</v>
      </c>
      <c r="BO24" s="146"/>
      <c r="BP24" s="159">
        <f>SUM(J27,P27,V27,AB27,M27,S27,Y27,AE27,AH27,AK27,AZ27,BC27,AN27,AQ27,AT27,AW27)</f>
        <v>32</v>
      </c>
      <c r="BQ24" s="160"/>
      <c r="BR24" s="159">
        <f>SUM(L27,R27,X27,AD27,O27,U27,AA27,AG27,AJ27,AM27,BB27,BE27,AP27,AS27,AV27,AY27)</f>
        <v>3</v>
      </c>
      <c r="BS24" s="160"/>
      <c r="BT24" s="138">
        <f>BP24-BR24</f>
        <v>29</v>
      </c>
      <c r="BU24" s="139"/>
      <c r="BV24" s="144">
        <f>IF(ISBLANK(B24),"",RANK(BY24,$BY$4:$BY$35) )</f>
        <v>2</v>
      </c>
      <c r="BW24" s="145"/>
      <c r="BX24" s="146"/>
      <c r="BY24" s="124">
        <f>BN24*10000+BT24*100+BP24</f>
        <v>242932</v>
      </c>
      <c r="CA24" s="31"/>
    </row>
    <row r="25" spans="1:79" ht="10.5" customHeight="1" x14ac:dyDescent="0.25">
      <c r="A25" s="125"/>
      <c r="B25" s="126"/>
      <c r="C25" s="130"/>
      <c r="D25" s="131"/>
      <c r="E25" s="131"/>
      <c r="F25" s="131"/>
      <c r="G25" s="131"/>
      <c r="H25" s="131"/>
      <c r="I25" s="132"/>
      <c r="J25" s="28">
        <f>IF(ISBLANK(J24),"",AP5)</f>
        <v>1</v>
      </c>
      <c r="K25" s="21" t="s">
        <v>18</v>
      </c>
      <c r="L25" s="29">
        <f>IF(ISBLANK(J24),"",AN5)</f>
        <v>0</v>
      </c>
      <c r="M25" s="28">
        <f>IF(ISBLANK(M24),"",AS5)</f>
        <v>2</v>
      </c>
      <c r="N25" s="21" t="s">
        <v>18</v>
      </c>
      <c r="O25" s="29">
        <f>IF(ISBLANK(M24),"",AQ5)</f>
        <v>0</v>
      </c>
      <c r="P25" s="28">
        <f>IF(ISBLANK(P24),"",AP9)</f>
        <v>0</v>
      </c>
      <c r="Q25" s="21" t="s">
        <v>18</v>
      </c>
      <c r="R25" s="29">
        <f>IF(ISBLANK(P24),"",AN9)</f>
        <v>0</v>
      </c>
      <c r="S25" s="28">
        <f>IF(ISBLANK(S24),"",AS9)</f>
        <v>3</v>
      </c>
      <c r="T25" s="21" t="s">
        <v>18</v>
      </c>
      <c r="U25" s="29">
        <f>IF(ISBLANK(S24),"",AQ9)</f>
        <v>0</v>
      </c>
      <c r="V25" s="28">
        <f>IF(ISBLANK(V24),"",AP13)</f>
        <v>0</v>
      </c>
      <c r="W25" s="21" t="s">
        <v>18</v>
      </c>
      <c r="X25" s="29">
        <f>IF(ISBLANK(V24),"",AN13)</f>
        <v>0</v>
      </c>
      <c r="Y25" s="28" t="str">
        <f>IF(ISBLANK(Y24),"",AS13)</f>
        <v/>
      </c>
      <c r="Z25" s="21" t="s">
        <v>18</v>
      </c>
      <c r="AA25" s="29" t="str">
        <f>IF(ISBLANK(Y24),"",AQ13)</f>
        <v/>
      </c>
      <c r="AB25" s="28">
        <f>IF(ISBLANK(AB24),"",AP17)</f>
        <v>2</v>
      </c>
      <c r="AC25" s="21" t="s">
        <v>18</v>
      </c>
      <c r="AD25" s="29">
        <f>IF(ISBLANK(AB24),"",AN17)</f>
        <v>1</v>
      </c>
      <c r="AE25" s="28">
        <f>IF(ISBLANK(AE24),"",AS17)</f>
        <v>1</v>
      </c>
      <c r="AF25" s="21" t="s">
        <v>18</v>
      </c>
      <c r="AG25" s="29">
        <f>IF(ISBLANK(AE24),"",AQ17)</f>
        <v>0</v>
      </c>
      <c r="AH25" s="28">
        <f>IF(ISBLANK(AH24),"",AP21)</f>
        <v>3</v>
      </c>
      <c r="AI25" s="21" t="s">
        <v>18</v>
      </c>
      <c r="AJ25" s="29">
        <f>IF(ISBLANK(AH24),"",AN21)</f>
        <v>0</v>
      </c>
      <c r="AK25" s="28">
        <f>IF(ISBLANK(AK24),"",AS21)</f>
        <v>5</v>
      </c>
      <c r="AL25" s="21" t="s">
        <v>18</v>
      </c>
      <c r="AM25" s="29">
        <f>IF(ISBLANK(AK24),"",AQ21)</f>
        <v>0</v>
      </c>
      <c r="AN25" s="95"/>
      <c r="AO25" s="96"/>
      <c r="AP25" s="96"/>
      <c r="AQ25" s="96"/>
      <c r="AR25" s="96"/>
      <c r="AS25" s="97"/>
      <c r="AT25" s="4"/>
      <c r="AU25" s="5" t="s">
        <v>18</v>
      </c>
      <c r="AV25" s="6"/>
      <c r="AW25" s="20"/>
      <c r="AX25" s="21" t="s">
        <v>18</v>
      </c>
      <c r="AY25" s="22"/>
      <c r="AZ25" s="4"/>
      <c r="BA25" s="5" t="s">
        <v>18</v>
      </c>
      <c r="BB25" s="6"/>
      <c r="BC25" s="20"/>
      <c r="BD25" s="21" t="s">
        <v>18</v>
      </c>
      <c r="BE25" s="22"/>
      <c r="BF25" s="155"/>
      <c r="BG25" s="156"/>
      <c r="BH25" s="161"/>
      <c r="BI25" s="162"/>
      <c r="BJ25" s="161"/>
      <c r="BK25" s="162"/>
      <c r="BL25" s="161"/>
      <c r="BM25" s="162"/>
      <c r="BN25" s="147"/>
      <c r="BO25" s="149"/>
      <c r="BP25" s="161"/>
      <c r="BQ25" s="162"/>
      <c r="BR25" s="161"/>
      <c r="BS25" s="162"/>
      <c r="BT25" s="140"/>
      <c r="BU25" s="141"/>
      <c r="BV25" s="147"/>
      <c r="BW25" s="148"/>
      <c r="BX25" s="149"/>
      <c r="BY25" s="124"/>
      <c r="CA25" s="31"/>
    </row>
    <row r="26" spans="1:79" ht="10.5" customHeight="1" x14ac:dyDescent="0.25">
      <c r="A26" s="125"/>
      <c r="B26" s="126"/>
      <c r="C26" s="130"/>
      <c r="D26" s="131"/>
      <c r="E26" s="131"/>
      <c r="F26" s="131"/>
      <c r="G26" s="131"/>
      <c r="H26" s="131"/>
      <c r="I26" s="132"/>
      <c r="J26" s="28">
        <f>IF(ISBLANK(J24),"",AP6)</f>
        <v>1</v>
      </c>
      <c r="K26" s="21" t="s">
        <v>19</v>
      </c>
      <c r="L26" s="29">
        <f>IF(ISBLANK(J24),"",AN6)</f>
        <v>0</v>
      </c>
      <c r="M26" s="28">
        <f>IF(ISBLANK(M24),"",AS6)</f>
        <v>1</v>
      </c>
      <c r="N26" s="21" t="s">
        <v>19</v>
      </c>
      <c r="O26" s="29">
        <f>IF(ISBLANK(M24),"",AQ6)</f>
        <v>0</v>
      </c>
      <c r="P26" s="28">
        <f>IF(ISBLANK(P24),"",AP10)</f>
        <v>0</v>
      </c>
      <c r="Q26" s="21" t="s">
        <v>19</v>
      </c>
      <c r="R26" s="29">
        <f>IF(ISBLANK(P24),"",AN10)</f>
        <v>1</v>
      </c>
      <c r="S26" s="28">
        <f>IF(ISBLANK(S24),"",AS10)</f>
        <v>0</v>
      </c>
      <c r="T26" s="21" t="s">
        <v>19</v>
      </c>
      <c r="U26" s="29">
        <f>IF(ISBLANK(S24),"",AQ10)</f>
        <v>0</v>
      </c>
      <c r="V26" s="28">
        <f>IF(ISBLANK(V24),"",AP14)</f>
        <v>2</v>
      </c>
      <c r="W26" s="21" t="s">
        <v>19</v>
      </c>
      <c r="X26" s="29">
        <f>IF(ISBLANK(V24),"",AN14)</f>
        <v>0</v>
      </c>
      <c r="Y26" s="28" t="str">
        <f>IF(ISBLANK(Y24),"",AP14)</f>
        <v/>
      </c>
      <c r="Z26" s="21" t="s">
        <v>19</v>
      </c>
      <c r="AA26" s="29" t="str">
        <f>IF(ISBLANK(Y24),"",AQ14)</f>
        <v/>
      </c>
      <c r="AB26" s="28">
        <f>IF(ISBLANK(AB24),"",AP18)</f>
        <v>0</v>
      </c>
      <c r="AC26" s="21" t="s">
        <v>19</v>
      </c>
      <c r="AD26" s="29">
        <f>IF(ISBLANK(AB24),"",AN18)</f>
        <v>0</v>
      </c>
      <c r="AE26" s="28">
        <f>IF(ISBLANK(AE24),"",AS18)</f>
        <v>2</v>
      </c>
      <c r="AF26" s="21" t="s">
        <v>19</v>
      </c>
      <c r="AG26" s="29">
        <f>IF(ISBLANK(AE24),"",AQ18)</f>
        <v>1</v>
      </c>
      <c r="AH26" s="28">
        <f>IF(ISBLANK(AH24),"",AP22)</f>
        <v>4</v>
      </c>
      <c r="AI26" s="21" t="s">
        <v>19</v>
      </c>
      <c r="AJ26" s="29">
        <f>IF(ISBLANK(AH24),"",AN22)</f>
        <v>0</v>
      </c>
      <c r="AK26" s="28">
        <f>IF(ISBLANK(AK24),"",AS22)</f>
        <v>5</v>
      </c>
      <c r="AL26" s="21" t="s">
        <v>19</v>
      </c>
      <c r="AM26" s="29">
        <f>IF(ISBLANK(AK24),"",AQ22)</f>
        <v>0</v>
      </c>
      <c r="AN26" s="95"/>
      <c r="AO26" s="96"/>
      <c r="AP26" s="96"/>
      <c r="AQ26" s="96"/>
      <c r="AR26" s="96"/>
      <c r="AS26" s="97"/>
      <c r="AT26" s="7"/>
      <c r="AU26" s="5" t="s">
        <v>19</v>
      </c>
      <c r="AV26" s="8"/>
      <c r="AW26" s="23"/>
      <c r="AX26" s="21" t="s">
        <v>19</v>
      </c>
      <c r="AY26" s="24"/>
      <c r="AZ26" s="7"/>
      <c r="BA26" s="5" t="s">
        <v>19</v>
      </c>
      <c r="BB26" s="8"/>
      <c r="BC26" s="23"/>
      <c r="BD26" s="21" t="s">
        <v>19</v>
      </c>
      <c r="BE26" s="24"/>
      <c r="BF26" s="155"/>
      <c r="BG26" s="156"/>
      <c r="BH26" s="161"/>
      <c r="BI26" s="162"/>
      <c r="BJ26" s="161"/>
      <c r="BK26" s="162"/>
      <c r="BL26" s="161"/>
      <c r="BM26" s="162"/>
      <c r="BN26" s="147"/>
      <c r="BO26" s="149"/>
      <c r="BP26" s="161"/>
      <c r="BQ26" s="162"/>
      <c r="BR26" s="161"/>
      <c r="BS26" s="162"/>
      <c r="BT26" s="140"/>
      <c r="BU26" s="141"/>
      <c r="BV26" s="147"/>
      <c r="BW26" s="148"/>
      <c r="BX26" s="149"/>
      <c r="BY26" s="124"/>
      <c r="CA26" s="31"/>
    </row>
    <row r="27" spans="1:79" ht="10.5" customHeight="1" x14ac:dyDescent="0.25">
      <c r="A27" s="125"/>
      <c r="B27" s="126"/>
      <c r="C27" s="133"/>
      <c r="D27" s="134"/>
      <c r="E27" s="134"/>
      <c r="F27" s="134"/>
      <c r="G27" s="134"/>
      <c r="H27" s="134"/>
      <c r="I27" s="135"/>
      <c r="J27" s="25">
        <f>IF(ISBLANK(J24),"",SUM(J25:J26))</f>
        <v>2</v>
      </c>
      <c r="K27" s="26" t="s">
        <v>20</v>
      </c>
      <c r="L27" s="27">
        <f>IF(ISBLANK(J24),"",SUM(L25:L26))</f>
        <v>0</v>
      </c>
      <c r="M27" s="25">
        <f>IF(ISBLANK(M24),"",SUM(M25:M26))</f>
        <v>3</v>
      </c>
      <c r="N27" s="26" t="s">
        <v>20</v>
      </c>
      <c r="O27" s="27">
        <f>IF(ISBLANK(M24),"",SUM(O25:O26))</f>
        <v>0</v>
      </c>
      <c r="P27" s="25">
        <f>IF(ISBLANK(P24),"",SUM(P25:P26))</f>
        <v>0</v>
      </c>
      <c r="Q27" s="26" t="s">
        <v>20</v>
      </c>
      <c r="R27" s="27">
        <f>IF(ISBLANK(P24),"",SUM(R25:R26))</f>
        <v>1</v>
      </c>
      <c r="S27" s="25">
        <f>IF(ISBLANK(S24),"",SUM(S25:S26))</f>
        <v>3</v>
      </c>
      <c r="T27" s="26" t="s">
        <v>20</v>
      </c>
      <c r="U27" s="27">
        <f>IF(ISBLANK(S24),"",SUM(U25:U26))</f>
        <v>0</v>
      </c>
      <c r="V27" s="25">
        <f>IF(ISBLANK(V24),"",SUM(V25:V26))</f>
        <v>2</v>
      </c>
      <c r="W27" s="26" t="s">
        <v>20</v>
      </c>
      <c r="X27" s="27">
        <f>IF(ISBLANK(V24),"",SUM(X25:X26))</f>
        <v>0</v>
      </c>
      <c r="Y27" s="25" t="str">
        <f>IF(ISBLANK(Y24),"",SUM(Y25:Y26))</f>
        <v/>
      </c>
      <c r="Z27" s="26" t="s">
        <v>20</v>
      </c>
      <c r="AA27" s="27" t="str">
        <f>IF(ISBLANK(Y24),"",SUM(AA25:AA26))</f>
        <v/>
      </c>
      <c r="AB27" s="25">
        <f>IF(ISBLANK(AB24),"",SUM(AB25:AB26))</f>
        <v>2</v>
      </c>
      <c r="AC27" s="26" t="s">
        <v>20</v>
      </c>
      <c r="AD27" s="27">
        <f>IF(ISBLANK(AB24),"",SUM(AD25:AD26))</f>
        <v>1</v>
      </c>
      <c r="AE27" s="25">
        <f>IF(ISBLANK(AE24),"",SUM(AE25:AE26))</f>
        <v>3</v>
      </c>
      <c r="AF27" s="26" t="s">
        <v>20</v>
      </c>
      <c r="AG27" s="27">
        <f>IF(ISBLANK(AE24),"",SUM(AG25:AG26))</f>
        <v>1</v>
      </c>
      <c r="AH27" s="25">
        <f>IF(ISBLANK(AH24),"",SUM(AH25:AH26))</f>
        <v>7</v>
      </c>
      <c r="AI27" s="26" t="s">
        <v>20</v>
      </c>
      <c r="AJ27" s="27">
        <f>IF(ISBLANK(AH24),"",SUM(AJ25:AJ26))</f>
        <v>0</v>
      </c>
      <c r="AK27" s="25">
        <f>IF(ISBLANK(AK24),"",SUM(AK25:AK26))</f>
        <v>10</v>
      </c>
      <c r="AL27" s="26" t="s">
        <v>20</v>
      </c>
      <c r="AM27" s="27">
        <f>IF(ISBLANK(AK24),"",SUM(AM25:AM26))</f>
        <v>0</v>
      </c>
      <c r="AN27" s="98"/>
      <c r="AO27" s="99"/>
      <c r="AP27" s="99"/>
      <c r="AQ27" s="99"/>
      <c r="AR27" s="99"/>
      <c r="AS27" s="100"/>
      <c r="AT27" s="25" t="str">
        <f>IF(ISBLANK(AT24),"",SUM(AT25:AT26))</f>
        <v/>
      </c>
      <c r="AU27" s="26" t="s">
        <v>20</v>
      </c>
      <c r="AV27" s="27" t="str">
        <f>IF(ISBLANK(AT24),"",SUM(AV25:AV26))</f>
        <v/>
      </c>
      <c r="AW27" s="25" t="str">
        <f>IF(ISBLANK(AW24),"",SUM(AW25:AW26))</f>
        <v/>
      </c>
      <c r="AX27" s="26" t="s">
        <v>20</v>
      </c>
      <c r="AY27" s="27" t="str">
        <f>IF(ISBLANK(AW24),"",SUM(AY25:AY26))</f>
        <v/>
      </c>
      <c r="AZ27" s="25" t="str">
        <f>IF(ISBLANK(AZ24),"",SUM(AZ25:AZ26))</f>
        <v/>
      </c>
      <c r="BA27" s="26" t="s">
        <v>20</v>
      </c>
      <c r="BB27" s="27" t="str">
        <f>IF(ISBLANK(AZ24),"",SUM(BB25:BB26))</f>
        <v/>
      </c>
      <c r="BC27" s="25" t="str">
        <f>IF(ISBLANK(BC24),"",SUM(BC25:BC26))</f>
        <v/>
      </c>
      <c r="BD27" s="26" t="s">
        <v>20</v>
      </c>
      <c r="BE27" s="27" t="str">
        <f>IF(ISBLANK(BC24),"",SUM(BE25:BE26))</f>
        <v/>
      </c>
      <c r="BF27" s="157"/>
      <c r="BG27" s="158"/>
      <c r="BH27" s="163"/>
      <c r="BI27" s="164"/>
      <c r="BJ27" s="163"/>
      <c r="BK27" s="164"/>
      <c r="BL27" s="163"/>
      <c r="BM27" s="164"/>
      <c r="BN27" s="150"/>
      <c r="BO27" s="152"/>
      <c r="BP27" s="163"/>
      <c r="BQ27" s="164"/>
      <c r="BR27" s="163"/>
      <c r="BS27" s="164"/>
      <c r="BT27" s="142"/>
      <c r="BU27" s="143"/>
      <c r="BV27" s="150"/>
      <c r="BW27" s="151"/>
      <c r="BX27" s="152"/>
      <c r="BY27" s="124"/>
      <c r="CA27" s="31"/>
    </row>
    <row r="28" spans="1:79" ht="18" hidden="1" customHeight="1" x14ac:dyDescent="0.25">
      <c r="A28" s="125">
        <f>BV28</f>
        <v>7</v>
      </c>
      <c r="B28" s="126">
        <v>7</v>
      </c>
      <c r="C28" s="127"/>
      <c r="D28" s="128"/>
      <c r="E28" s="128"/>
      <c r="F28" s="128"/>
      <c r="G28" s="128"/>
      <c r="H28" s="128"/>
      <c r="I28" s="129"/>
      <c r="J28" s="104"/>
      <c r="K28" s="105"/>
      <c r="L28" s="106"/>
      <c r="M28" s="104"/>
      <c r="N28" s="105"/>
      <c r="O28" s="106"/>
      <c r="P28" s="104"/>
      <c r="Q28" s="105"/>
      <c r="R28" s="106"/>
      <c r="S28" s="104"/>
      <c r="T28" s="105"/>
      <c r="U28" s="106"/>
      <c r="V28" s="104"/>
      <c r="W28" s="105"/>
      <c r="X28" s="106"/>
      <c r="Y28" s="104"/>
      <c r="Z28" s="105"/>
      <c r="AA28" s="106"/>
      <c r="AB28" s="104"/>
      <c r="AC28" s="105"/>
      <c r="AD28" s="106"/>
      <c r="AE28" s="104"/>
      <c r="AF28" s="105"/>
      <c r="AG28" s="106"/>
      <c r="AH28" s="104"/>
      <c r="AI28" s="105"/>
      <c r="AJ28" s="106"/>
      <c r="AK28" s="104"/>
      <c r="AL28" s="105"/>
      <c r="AM28" s="106"/>
      <c r="AN28" s="104"/>
      <c r="AO28" s="105"/>
      <c r="AP28" s="106"/>
      <c r="AQ28" s="104"/>
      <c r="AR28" s="105"/>
      <c r="AS28" s="106"/>
      <c r="AT28" s="92"/>
      <c r="AU28" s="93"/>
      <c r="AV28" s="93"/>
      <c r="AW28" s="93"/>
      <c r="AX28" s="93"/>
      <c r="AY28" s="94"/>
      <c r="AZ28" s="101"/>
      <c r="BA28" s="102"/>
      <c r="BB28" s="103"/>
      <c r="BC28" s="104"/>
      <c r="BD28" s="105"/>
      <c r="BE28" s="106"/>
      <c r="BF28" s="153">
        <f>SUM(BH28:BM31)</f>
        <v>0</v>
      </c>
      <c r="BG28" s="154"/>
      <c r="BH28" s="159">
        <f>COUNTIF(J28:BE28,"○")</f>
        <v>0</v>
      </c>
      <c r="BI28" s="160"/>
      <c r="BJ28" s="159">
        <f>COUNTIF(J28:BE28,"△")</f>
        <v>0</v>
      </c>
      <c r="BK28" s="160"/>
      <c r="BL28" s="159">
        <f>COUNTIF(J28:BE28,"●")</f>
        <v>0</v>
      </c>
      <c r="BM28" s="160"/>
      <c r="BN28" s="144">
        <f>BH28*3+BJ28*1</f>
        <v>0</v>
      </c>
      <c r="BO28" s="146"/>
      <c r="BP28" s="159">
        <f>SUM(J31,P31,V31,AB31,M31,S31,Y31,AE31,AH31,AK31,AZ31,BC31,AN31,AQ31,AT31,AW31)</f>
        <v>0</v>
      </c>
      <c r="BQ28" s="160"/>
      <c r="BR28" s="159">
        <f>SUM(L31,R31,X31,AD31,O31,U31,AA31,AG31,AJ31,AM31,BB31,BE31,AP31,AS31,AV31,AY31)</f>
        <v>0</v>
      </c>
      <c r="BS28" s="160"/>
      <c r="BT28" s="138">
        <f>BP28-BR28</f>
        <v>0</v>
      </c>
      <c r="BU28" s="139"/>
      <c r="BV28" s="144">
        <f>IF(ISBLANK(B28),"",RANK(BY28,$BY$4:$BY$35) )</f>
        <v>7</v>
      </c>
      <c r="BW28" s="145"/>
      <c r="BX28" s="146"/>
      <c r="BY28" s="124">
        <f>BN28*10000+BT28*100+BP28</f>
        <v>0</v>
      </c>
      <c r="CA28" s="31"/>
    </row>
    <row r="29" spans="1:79" ht="10.5" hidden="1" customHeight="1" x14ac:dyDescent="0.25">
      <c r="A29" s="125"/>
      <c r="B29" s="126"/>
      <c r="C29" s="130"/>
      <c r="D29" s="131"/>
      <c r="E29" s="131"/>
      <c r="F29" s="131"/>
      <c r="G29" s="131"/>
      <c r="H29" s="131"/>
      <c r="I29" s="132"/>
      <c r="J29" s="28" t="str">
        <f>IF(ISBLANK(J28),"",AV5)</f>
        <v/>
      </c>
      <c r="K29" s="21" t="s">
        <v>18</v>
      </c>
      <c r="L29" s="29" t="str">
        <f>IF(ISBLANK(J28),"",AT5)</f>
        <v/>
      </c>
      <c r="M29" s="28" t="str">
        <f>IF(ISBLANK(M28),"",AY5)</f>
        <v/>
      </c>
      <c r="N29" s="21" t="s">
        <v>18</v>
      </c>
      <c r="O29" s="29" t="str">
        <f>IF(ISBLANK(M28),"",AW5)</f>
        <v/>
      </c>
      <c r="P29" s="28" t="str">
        <f>IF(ISBLANK(P28),"",AV9)</f>
        <v/>
      </c>
      <c r="Q29" s="21" t="s">
        <v>18</v>
      </c>
      <c r="R29" s="29" t="str">
        <f>IF(ISBLANK(P28),"",AT9)</f>
        <v/>
      </c>
      <c r="S29" s="28" t="str">
        <f>IF(ISBLANK(S28),"",AY9)</f>
        <v/>
      </c>
      <c r="T29" s="21" t="s">
        <v>18</v>
      </c>
      <c r="U29" s="29" t="str">
        <f>IF(ISBLANK(S28),"",AW9)</f>
        <v/>
      </c>
      <c r="V29" s="28" t="str">
        <f>IF(ISBLANK(V28),"",AV13)</f>
        <v/>
      </c>
      <c r="W29" s="21" t="s">
        <v>18</v>
      </c>
      <c r="X29" s="29" t="str">
        <f>IF(ISBLANK(V28),"",AT13)</f>
        <v/>
      </c>
      <c r="Y29" s="28" t="str">
        <f>IF(ISBLANK(Y28),"",AY13)</f>
        <v/>
      </c>
      <c r="Z29" s="21" t="s">
        <v>18</v>
      </c>
      <c r="AA29" s="29" t="str">
        <f>IF(ISBLANK(Y28),"",AW13)</f>
        <v/>
      </c>
      <c r="AB29" s="28" t="str">
        <f>IF(ISBLANK(AB28),"",AV17)</f>
        <v/>
      </c>
      <c r="AC29" s="21" t="s">
        <v>18</v>
      </c>
      <c r="AD29" s="29" t="str">
        <f>IF(ISBLANK(AB28),"",AT17)</f>
        <v/>
      </c>
      <c r="AE29" s="28" t="str">
        <f>IF(ISBLANK(AE28),"",AY17)</f>
        <v/>
      </c>
      <c r="AF29" s="21" t="s">
        <v>18</v>
      </c>
      <c r="AG29" s="29" t="str">
        <f>IF(ISBLANK(AE28),"",AW17)</f>
        <v/>
      </c>
      <c r="AH29" s="28" t="str">
        <f>IF(ISBLANK(AH28),"",AV21)</f>
        <v/>
      </c>
      <c r="AI29" s="21" t="s">
        <v>18</v>
      </c>
      <c r="AJ29" s="29" t="str">
        <f>IF(ISBLANK(AH28),"",AT21)</f>
        <v/>
      </c>
      <c r="AK29" s="28" t="str">
        <f>IF(ISBLANK(AK28),"",AY21)</f>
        <v/>
      </c>
      <c r="AL29" s="21" t="s">
        <v>18</v>
      </c>
      <c r="AM29" s="29" t="str">
        <f>IF(ISBLANK(AK28),"",AW21)</f>
        <v/>
      </c>
      <c r="AN29" s="28" t="str">
        <f>IF(ISBLANK(AN28),"",AV25)</f>
        <v/>
      </c>
      <c r="AO29" s="21" t="s">
        <v>18</v>
      </c>
      <c r="AP29" s="29" t="str">
        <f>IF(ISBLANK(AN28),"",AT25)</f>
        <v/>
      </c>
      <c r="AQ29" s="28" t="str">
        <f>IF(ISBLANK(AQ28),"",AY25)</f>
        <v/>
      </c>
      <c r="AR29" s="21" t="s">
        <v>18</v>
      </c>
      <c r="AS29" s="29" t="str">
        <f>IF(ISBLANK(AQ28),"",AW25)</f>
        <v/>
      </c>
      <c r="AT29" s="95"/>
      <c r="AU29" s="96"/>
      <c r="AV29" s="96"/>
      <c r="AW29" s="96"/>
      <c r="AX29" s="96"/>
      <c r="AY29" s="97"/>
      <c r="AZ29" s="4"/>
      <c r="BA29" s="5" t="s">
        <v>18</v>
      </c>
      <c r="BB29" s="6"/>
      <c r="BC29" s="20"/>
      <c r="BD29" s="21" t="s">
        <v>18</v>
      </c>
      <c r="BE29" s="22"/>
      <c r="BF29" s="155"/>
      <c r="BG29" s="156"/>
      <c r="BH29" s="161"/>
      <c r="BI29" s="162"/>
      <c r="BJ29" s="161"/>
      <c r="BK29" s="162"/>
      <c r="BL29" s="161"/>
      <c r="BM29" s="162"/>
      <c r="BN29" s="147"/>
      <c r="BO29" s="149"/>
      <c r="BP29" s="161"/>
      <c r="BQ29" s="162"/>
      <c r="BR29" s="161"/>
      <c r="BS29" s="162"/>
      <c r="BT29" s="140"/>
      <c r="BU29" s="141"/>
      <c r="BV29" s="147"/>
      <c r="BW29" s="148"/>
      <c r="BX29" s="149"/>
      <c r="BY29" s="124"/>
      <c r="CA29" s="31"/>
    </row>
    <row r="30" spans="1:79" ht="10.5" hidden="1" customHeight="1" x14ac:dyDescent="0.25">
      <c r="A30" s="125"/>
      <c r="B30" s="126"/>
      <c r="C30" s="130"/>
      <c r="D30" s="131"/>
      <c r="E30" s="131"/>
      <c r="F30" s="131"/>
      <c r="G30" s="131"/>
      <c r="H30" s="131"/>
      <c r="I30" s="132"/>
      <c r="J30" s="28" t="str">
        <f>IF(ISBLANK(J28),"",AV6)</f>
        <v/>
      </c>
      <c r="K30" s="21" t="s">
        <v>19</v>
      </c>
      <c r="L30" s="29" t="str">
        <f>IF(ISBLANK(J28),"",AT6)</f>
        <v/>
      </c>
      <c r="M30" s="28" t="str">
        <f>IF(ISBLANK(M28),"",AY6)</f>
        <v/>
      </c>
      <c r="N30" s="21" t="s">
        <v>19</v>
      </c>
      <c r="O30" s="29" t="str">
        <f>IF(ISBLANK(M28),"",AW6)</f>
        <v/>
      </c>
      <c r="P30" s="28" t="str">
        <f>IF(ISBLANK(P28),"",AV10)</f>
        <v/>
      </c>
      <c r="Q30" s="21" t="s">
        <v>19</v>
      </c>
      <c r="R30" s="29" t="str">
        <f>IF(ISBLANK(P28),"",AT10)</f>
        <v/>
      </c>
      <c r="S30" s="28" t="str">
        <f>IF(ISBLANK(S28),"",AY10)</f>
        <v/>
      </c>
      <c r="T30" s="21" t="s">
        <v>19</v>
      </c>
      <c r="U30" s="29" t="str">
        <f>IF(ISBLANK(S28),"",AW10)</f>
        <v/>
      </c>
      <c r="V30" s="28" t="str">
        <f>IF(ISBLANK(V28),"",AV14)</f>
        <v/>
      </c>
      <c r="W30" s="21" t="s">
        <v>19</v>
      </c>
      <c r="X30" s="29" t="str">
        <f>IF(ISBLANK(V28),"",AT14)</f>
        <v/>
      </c>
      <c r="Y30" s="28" t="str">
        <f>IF(ISBLANK(Y28),"",AY14)</f>
        <v/>
      </c>
      <c r="Z30" s="21" t="s">
        <v>19</v>
      </c>
      <c r="AA30" s="29" t="str">
        <f>IF(ISBLANK(Y28),"",AW14)</f>
        <v/>
      </c>
      <c r="AB30" s="28" t="str">
        <f>IF(ISBLANK(AB28),"",AV18)</f>
        <v/>
      </c>
      <c r="AC30" s="21" t="s">
        <v>19</v>
      </c>
      <c r="AD30" s="29" t="str">
        <f>IF(ISBLANK(AB28),"",AT18)</f>
        <v/>
      </c>
      <c r="AE30" s="28" t="str">
        <f>IF(ISBLANK(AE28),"",AY18)</f>
        <v/>
      </c>
      <c r="AF30" s="21" t="s">
        <v>19</v>
      </c>
      <c r="AG30" s="29" t="str">
        <f>IF(ISBLANK(AE28),"",AW18)</f>
        <v/>
      </c>
      <c r="AH30" s="28" t="str">
        <f>IF(ISBLANK(AH28),"",AV22)</f>
        <v/>
      </c>
      <c r="AI30" s="21" t="s">
        <v>19</v>
      </c>
      <c r="AJ30" s="29" t="str">
        <f>IF(ISBLANK(AH28),"",AT22)</f>
        <v/>
      </c>
      <c r="AK30" s="28" t="str">
        <f>IF(ISBLANK(AK28),"",AY22)</f>
        <v/>
      </c>
      <c r="AL30" s="21" t="s">
        <v>19</v>
      </c>
      <c r="AM30" s="29" t="str">
        <f>IF(ISBLANK(AK28),"",AW22)</f>
        <v/>
      </c>
      <c r="AN30" s="28" t="str">
        <f>IF(ISBLANK(AN28),"",AV26)</f>
        <v/>
      </c>
      <c r="AO30" s="21" t="s">
        <v>19</v>
      </c>
      <c r="AP30" s="29" t="str">
        <f>IF(ISBLANK(AN28),"",AT26)</f>
        <v/>
      </c>
      <c r="AQ30" s="28" t="str">
        <f>IF(ISBLANK(AQ28),"",AY26)</f>
        <v/>
      </c>
      <c r="AR30" s="21" t="s">
        <v>19</v>
      </c>
      <c r="AS30" s="29" t="str">
        <f>IF(ISBLANK(AQ28),"",AW26)</f>
        <v/>
      </c>
      <c r="AT30" s="95"/>
      <c r="AU30" s="96"/>
      <c r="AV30" s="96"/>
      <c r="AW30" s="96"/>
      <c r="AX30" s="96"/>
      <c r="AY30" s="97"/>
      <c r="AZ30" s="7"/>
      <c r="BA30" s="5" t="s">
        <v>19</v>
      </c>
      <c r="BB30" s="8"/>
      <c r="BC30" s="23"/>
      <c r="BD30" s="21" t="s">
        <v>19</v>
      </c>
      <c r="BE30" s="24"/>
      <c r="BF30" s="155"/>
      <c r="BG30" s="156"/>
      <c r="BH30" s="161"/>
      <c r="BI30" s="162"/>
      <c r="BJ30" s="161"/>
      <c r="BK30" s="162"/>
      <c r="BL30" s="161"/>
      <c r="BM30" s="162"/>
      <c r="BN30" s="147"/>
      <c r="BO30" s="149"/>
      <c r="BP30" s="161"/>
      <c r="BQ30" s="162"/>
      <c r="BR30" s="161"/>
      <c r="BS30" s="162"/>
      <c r="BT30" s="140"/>
      <c r="BU30" s="141"/>
      <c r="BV30" s="147"/>
      <c r="BW30" s="148"/>
      <c r="BX30" s="149"/>
      <c r="BY30" s="124"/>
      <c r="CA30" s="31"/>
    </row>
    <row r="31" spans="1:79" ht="10.5" hidden="1" customHeight="1" x14ac:dyDescent="0.25">
      <c r="A31" s="125"/>
      <c r="B31" s="126"/>
      <c r="C31" s="133"/>
      <c r="D31" s="134"/>
      <c r="E31" s="134"/>
      <c r="F31" s="134"/>
      <c r="G31" s="134"/>
      <c r="H31" s="134"/>
      <c r="I31" s="135"/>
      <c r="J31" s="25" t="str">
        <f>IF(ISBLANK(J28),"",SUM(J29:J30))</f>
        <v/>
      </c>
      <c r="K31" s="26" t="s">
        <v>20</v>
      </c>
      <c r="L31" s="27" t="str">
        <f>IF(ISBLANK(J28),"",SUM(L29:L30))</f>
        <v/>
      </c>
      <c r="M31" s="25" t="str">
        <f>IF(ISBLANK(M28),"",SUM(M29:M30))</f>
        <v/>
      </c>
      <c r="N31" s="26" t="s">
        <v>20</v>
      </c>
      <c r="O31" s="27" t="str">
        <f>IF(ISBLANK(M28),"",SUM(O29:O30))</f>
        <v/>
      </c>
      <c r="P31" s="25" t="str">
        <f>IF(ISBLANK(P28),"",SUM(P29:P30))</f>
        <v/>
      </c>
      <c r="Q31" s="26" t="s">
        <v>20</v>
      </c>
      <c r="R31" s="27" t="str">
        <f>IF(ISBLANK(P28),"",SUM(R29:R30))</f>
        <v/>
      </c>
      <c r="S31" s="25" t="str">
        <f>IF(ISBLANK(S28),"",SUM(S29:S30))</f>
        <v/>
      </c>
      <c r="T31" s="26" t="s">
        <v>20</v>
      </c>
      <c r="U31" s="27" t="str">
        <f>IF(ISBLANK(S28),"",SUM(U29:U30))</f>
        <v/>
      </c>
      <c r="V31" s="25" t="str">
        <f>IF(ISBLANK(V28),"",SUM(V29:V30))</f>
        <v/>
      </c>
      <c r="W31" s="26" t="s">
        <v>20</v>
      </c>
      <c r="X31" s="27" t="str">
        <f>IF(ISBLANK(V28),"",SUM(X29:X30))</f>
        <v/>
      </c>
      <c r="Y31" s="25" t="str">
        <f>IF(ISBLANK(Y28),"",SUM(Y29:Y30))</f>
        <v/>
      </c>
      <c r="Z31" s="26" t="s">
        <v>20</v>
      </c>
      <c r="AA31" s="27" t="str">
        <f>IF(ISBLANK(Y28),"",SUM(AA29:AA30))</f>
        <v/>
      </c>
      <c r="AB31" s="25" t="str">
        <f>IF(ISBLANK(AB28),"",SUM(AB29:AB30))</f>
        <v/>
      </c>
      <c r="AC31" s="26" t="s">
        <v>20</v>
      </c>
      <c r="AD31" s="27" t="str">
        <f>IF(ISBLANK(AB28),"",SUM(AD29:AD30))</f>
        <v/>
      </c>
      <c r="AE31" s="25" t="str">
        <f>IF(ISBLANK(AE28),"",SUM(AE29:AE30))</f>
        <v/>
      </c>
      <c r="AF31" s="26" t="s">
        <v>20</v>
      </c>
      <c r="AG31" s="27" t="str">
        <f>IF(ISBLANK(AE28),"",SUM(AG29:AG30))</f>
        <v/>
      </c>
      <c r="AH31" s="25" t="str">
        <f>IF(ISBLANK(AH28),"",SUM(AH29:AH30))</f>
        <v/>
      </c>
      <c r="AI31" s="26" t="s">
        <v>20</v>
      </c>
      <c r="AJ31" s="27" t="str">
        <f>IF(ISBLANK(AH28),"",SUM(AJ29:AJ30))</f>
        <v/>
      </c>
      <c r="AK31" s="25" t="str">
        <f>IF(ISBLANK(AK28),"",SUM(AK29:AK30))</f>
        <v/>
      </c>
      <c r="AL31" s="26" t="s">
        <v>20</v>
      </c>
      <c r="AM31" s="27" t="str">
        <f>IF(ISBLANK(AK28),"",SUM(AM29:AM30))</f>
        <v/>
      </c>
      <c r="AN31" s="25" t="str">
        <f>IF(ISBLANK(AN28),"",SUM(AN29:AN30))</f>
        <v/>
      </c>
      <c r="AO31" s="26" t="s">
        <v>20</v>
      </c>
      <c r="AP31" s="27" t="str">
        <f>IF(ISBLANK(AN28),"",SUM(AP29:AP30))</f>
        <v/>
      </c>
      <c r="AQ31" s="25" t="str">
        <f>IF(ISBLANK(AQ28),"",SUM(AQ29:AQ30))</f>
        <v/>
      </c>
      <c r="AR31" s="26" t="s">
        <v>20</v>
      </c>
      <c r="AS31" s="27" t="str">
        <f>IF(ISBLANK(AQ28),"",SUM(AS29:AS30))</f>
        <v/>
      </c>
      <c r="AT31" s="98"/>
      <c r="AU31" s="99"/>
      <c r="AV31" s="99"/>
      <c r="AW31" s="99"/>
      <c r="AX31" s="99"/>
      <c r="AY31" s="100"/>
      <c r="AZ31" s="25" t="str">
        <f>IF(ISBLANK(AZ28),"",SUM(AZ29:AZ30))</f>
        <v/>
      </c>
      <c r="BA31" s="26" t="s">
        <v>20</v>
      </c>
      <c r="BB31" s="27" t="str">
        <f>IF(ISBLANK(AZ28),"",SUM(BB29:BB30))</f>
        <v/>
      </c>
      <c r="BC31" s="25" t="str">
        <f>IF(ISBLANK(BC28),"",SUM(BC29:BC30))</f>
        <v/>
      </c>
      <c r="BD31" s="26" t="s">
        <v>20</v>
      </c>
      <c r="BE31" s="27" t="str">
        <f>IF(ISBLANK(BC28),"",SUM(BE29:BE30))</f>
        <v/>
      </c>
      <c r="BF31" s="157"/>
      <c r="BG31" s="158"/>
      <c r="BH31" s="163"/>
      <c r="BI31" s="164"/>
      <c r="BJ31" s="163"/>
      <c r="BK31" s="164"/>
      <c r="BL31" s="163"/>
      <c r="BM31" s="164"/>
      <c r="BN31" s="150"/>
      <c r="BO31" s="152"/>
      <c r="BP31" s="163"/>
      <c r="BQ31" s="164"/>
      <c r="BR31" s="163"/>
      <c r="BS31" s="164"/>
      <c r="BT31" s="142"/>
      <c r="BU31" s="143"/>
      <c r="BV31" s="150"/>
      <c r="BW31" s="151"/>
      <c r="BX31" s="152"/>
      <c r="BY31" s="124"/>
      <c r="CA31" s="31"/>
    </row>
    <row r="32" spans="1:79" ht="18" hidden="1" customHeight="1" x14ac:dyDescent="0.25">
      <c r="A32" s="125">
        <f>BV32</f>
        <v>7</v>
      </c>
      <c r="B32" s="125">
        <v>8</v>
      </c>
      <c r="C32" s="127"/>
      <c r="D32" s="128"/>
      <c r="E32" s="128"/>
      <c r="F32" s="128"/>
      <c r="G32" s="128"/>
      <c r="H32" s="128"/>
      <c r="I32" s="129"/>
      <c r="J32" s="104"/>
      <c r="K32" s="105"/>
      <c r="L32" s="106"/>
      <c r="M32" s="104"/>
      <c r="N32" s="105"/>
      <c r="O32" s="106"/>
      <c r="P32" s="104"/>
      <c r="Q32" s="105"/>
      <c r="R32" s="106"/>
      <c r="S32" s="104"/>
      <c r="T32" s="105"/>
      <c r="U32" s="106"/>
      <c r="V32" s="104"/>
      <c r="W32" s="105"/>
      <c r="X32" s="106"/>
      <c r="Y32" s="104"/>
      <c r="Z32" s="105"/>
      <c r="AA32" s="106"/>
      <c r="AB32" s="104"/>
      <c r="AC32" s="105"/>
      <c r="AD32" s="106"/>
      <c r="AE32" s="104"/>
      <c r="AF32" s="105"/>
      <c r="AG32" s="106"/>
      <c r="AH32" s="104"/>
      <c r="AI32" s="105"/>
      <c r="AJ32" s="105"/>
      <c r="AK32" s="104"/>
      <c r="AL32" s="105"/>
      <c r="AM32" s="105"/>
      <c r="AN32" s="104"/>
      <c r="AO32" s="105"/>
      <c r="AP32" s="105"/>
      <c r="AQ32" s="104"/>
      <c r="AR32" s="105"/>
      <c r="AS32" s="105"/>
      <c r="AT32" s="104"/>
      <c r="AU32" s="105"/>
      <c r="AV32" s="105"/>
      <c r="AW32" s="104"/>
      <c r="AX32" s="105"/>
      <c r="AY32" s="105"/>
      <c r="AZ32" s="92"/>
      <c r="BA32" s="93"/>
      <c r="BB32" s="93"/>
      <c r="BC32" s="93"/>
      <c r="BD32" s="93"/>
      <c r="BE32" s="94"/>
      <c r="BF32" s="153">
        <f>SUM(BH32:BM35)</f>
        <v>0</v>
      </c>
      <c r="BG32" s="154"/>
      <c r="BH32" s="159">
        <f>COUNTIF(J32:BE32,"○")</f>
        <v>0</v>
      </c>
      <c r="BI32" s="160"/>
      <c r="BJ32" s="159">
        <f>COUNTIF(J32:BE32,"△")</f>
        <v>0</v>
      </c>
      <c r="BK32" s="160"/>
      <c r="BL32" s="159">
        <f>COUNTIF(J32:BE32,"●")</f>
        <v>0</v>
      </c>
      <c r="BM32" s="160"/>
      <c r="BN32" s="144">
        <f>BH32*3+BJ32*1</f>
        <v>0</v>
      </c>
      <c r="BO32" s="146"/>
      <c r="BP32" s="159">
        <f>SUM(J35,P35,V35,AB35,M35,S35,Y35,AE35,AH35,AK35,AZ35,BC35,AN35,AQ35,AT35,AW35)</f>
        <v>0</v>
      </c>
      <c r="BQ32" s="160"/>
      <c r="BR32" s="159">
        <f>SUM(L35,R35,X35,AD35,O35,U35,AA35,AG35,AJ35,AM35,BB35,BE35,AP35,AS35,AV35,AY35)</f>
        <v>0</v>
      </c>
      <c r="BS32" s="160"/>
      <c r="BT32" s="138">
        <f>BP32-BR32</f>
        <v>0</v>
      </c>
      <c r="BU32" s="139"/>
      <c r="BV32" s="144">
        <f>IF(ISBLANK(B32),"",RANK(BY32,$BY$4:$BY$35) )</f>
        <v>7</v>
      </c>
      <c r="BW32" s="145"/>
      <c r="BX32" s="146"/>
      <c r="BY32" s="124">
        <f>BN32*10000+BT32*100+BP32</f>
        <v>0</v>
      </c>
      <c r="CA32" s="31"/>
    </row>
    <row r="33" spans="1:79" ht="10.5" hidden="1" customHeight="1" x14ac:dyDescent="0.25">
      <c r="A33" s="125"/>
      <c r="B33" s="125"/>
      <c r="C33" s="130"/>
      <c r="D33" s="131"/>
      <c r="E33" s="131"/>
      <c r="F33" s="131"/>
      <c r="G33" s="131"/>
      <c r="H33" s="131"/>
      <c r="I33" s="132"/>
      <c r="J33" s="28" t="str">
        <f>IF(ISBLANK(J32),"",BB5)</f>
        <v/>
      </c>
      <c r="K33" s="21" t="s">
        <v>18</v>
      </c>
      <c r="L33" s="29" t="str">
        <f>IF(ISBLANK(J32),"",BB5)</f>
        <v/>
      </c>
      <c r="M33" s="28" t="str">
        <f>IF(ISBLANK(M32),"",BE5)</f>
        <v/>
      </c>
      <c r="N33" s="21" t="s">
        <v>18</v>
      </c>
      <c r="O33" s="29" t="str">
        <f>IF(ISBLANK(M32),"",BC5)</f>
        <v/>
      </c>
      <c r="P33" s="28" t="str">
        <f>IF(ISBLANK(P32),"",BB9)</f>
        <v/>
      </c>
      <c r="Q33" s="21" t="s">
        <v>18</v>
      </c>
      <c r="R33" s="29" t="str">
        <f>IF(ISBLANK(P32),"",AZ9)</f>
        <v/>
      </c>
      <c r="S33" s="28" t="str">
        <f>IF(ISBLANK(S32),"",BE9)</f>
        <v/>
      </c>
      <c r="T33" s="21" t="s">
        <v>18</v>
      </c>
      <c r="U33" s="29" t="str">
        <f>IF(ISBLANK(S32),"",BC9)</f>
        <v/>
      </c>
      <c r="V33" s="28" t="str">
        <f>IF(ISBLANK(V32),"",BB13)</f>
        <v/>
      </c>
      <c r="W33" s="21" t="s">
        <v>18</v>
      </c>
      <c r="X33" s="29" t="str">
        <f>IF(ISBLANK(V32),"",AZ13)</f>
        <v/>
      </c>
      <c r="Y33" s="28" t="str">
        <f>IF(ISBLANK(Y32),"",BE13)</f>
        <v/>
      </c>
      <c r="Z33" s="21" t="s">
        <v>18</v>
      </c>
      <c r="AA33" s="29" t="str">
        <f>IF(ISBLANK(Y32),"",BC13)</f>
        <v/>
      </c>
      <c r="AB33" s="28" t="str">
        <f>IF(ISBLANK(AB32),"",BB17)</f>
        <v/>
      </c>
      <c r="AC33" s="21" t="s">
        <v>18</v>
      </c>
      <c r="AD33" s="29" t="str">
        <f>IF(ISBLANK(AB32),"",AZ17)</f>
        <v/>
      </c>
      <c r="AE33" s="28" t="str">
        <f>IF(ISBLANK(AE32),"",BE17)</f>
        <v/>
      </c>
      <c r="AF33" s="21" t="s">
        <v>18</v>
      </c>
      <c r="AG33" s="29" t="str">
        <f>IF(ISBLANK(AE32),"",BC17)</f>
        <v/>
      </c>
      <c r="AH33" s="28" t="str">
        <f>IF(ISBLANK(AH32),"",BB21)</f>
        <v/>
      </c>
      <c r="AI33" s="21" t="s">
        <v>18</v>
      </c>
      <c r="AJ33" s="29" t="str">
        <f>IF(ISBLANK(AH32),"",AZ21)</f>
        <v/>
      </c>
      <c r="AK33" s="28" t="str">
        <f>IF(ISBLANK(AK32),"",BE21)</f>
        <v/>
      </c>
      <c r="AL33" s="21" t="s">
        <v>18</v>
      </c>
      <c r="AM33" s="29" t="str">
        <f>IF(ISBLANK(AK32),"",BC21)</f>
        <v/>
      </c>
      <c r="AN33" s="28" t="str">
        <f>IF(ISBLANK(AN32),"",BB25)</f>
        <v/>
      </c>
      <c r="AO33" s="21" t="s">
        <v>18</v>
      </c>
      <c r="AP33" s="29" t="str">
        <f>IF(ISBLANK(AN32),"",AZ25)</f>
        <v/>
      </c>
      <c r="AQ33" s="28" t="str">
        <f>IF(ISBLANK(AQ32),"",BE25)</f>
        <v/>
      </c>
      <c r="AR33" s="21" t="s">
        <v>18</v>
      </c>
      <c r="AS33" s="29" t="str">
        <f>IF(ISBLANK(AQ32),"",BC25)</f>
        <v/>
      </c>
      <c r="AT33" s="28" t="str">
        <f>IF(ISBLANK(AT32),"",BB29)</f>
        <v/>
      </c>
      <c r="AU33" s="21" t="s">
        <v>18</v>
      </c>
      <c r="AV33" s="29" t="str">
        <f>IF(ISBLANK(AT32),"",AZ29)</f>
        <v/>
      </c>
      <c r="AW33" s="28" t="str">
        <f>IF(ISBLANK(AW32),"",BE29)</f>
        <v/>
      </c>
      <c r="AX33" s="21" t="s">
        <v>18</v>
      </c>
      <c r="AY33" s="29" t="str">
        <f>IF(ISBLANK(AW32),"",BC29)</f>
        <v/>
      </c>
      <c r="AZ33" s="95"/>
      <c r="BA33" s="96"/>
      <c r="BB33" s="96"/>
      <c r="BC33" s="96"/>
      <c r="BD33" s="96"/>
      <c r="BE33" s="97"/>
      <c r="BF33" s="155"/>
      <c r="BG33" s="156"/>
      <c r="BH33" s="161"/>
      <c r="BI33" s="162"/>
      <c r="BJ33" s="161"/>
      <c r="BK33" s="162"/>
      <c r="BL33" s="161"/>
      <c r="BM33" s="162"/>
      <c r="BN33" s="147"/>
      <c r="BO33" s="149"/>
      <c r="BP33" s="161"/>
      <c r="BQ33" s="162"/>
      <c r="BR33" s="161"/>
      <c r="BS33" s="162"/>
      <c r="BT33" s="140"/>
      <c r="BU33" s="141"/>
      <c r="BV33" s="147"/>
      <c r="BW33" s="148"/>
      <c r="BX33" s="149"/>
      <c r="BY33" s="124"/>
      <c r="CA33" s="31"/>
    </row>
    <row r="34" spans="1:79" ht="10.5" hidden="1" customHeight="1" x14ac:dyDescent="0.25">
      <c r="A34" s="125"/>
      <c r="B34" s="125"/>
      <c r="C34" s="130"/>
      <c r="D34" s="131"/>
      <c r="E34" s="131"/>
      <c r="F34" s="131"/>
      <c r="G34" s="131"/>
      <c r="H34" s="131"/>
      <c r="I34" s="132"/>
      <c r="J34" s="28" t="str">
        <f>IF(ISBLANK(J32),"",BB6)</f>
        <v/>
      </c>
      <c r="K34" s="21" t="s">
        <v>19</v>
      </c>
      <c r="L34" s="29" t="str">
        <f>IF(ISBLANK(J32),"",BB5)</f>
        <v/>
      </c>
      <c r="M34" s="28" t="str">
        <f>IF(ISBLANK(M32),"",BE6)</f>
        <v/>
      </c>
      <c r="N34" s="21" t="s">
        <v>19</v>
      </c>
      <c r="O34" s="29" t="str">
        <f>IF(ISBLANK(M32),"",BC6)</f>
        <v/>
      </c>
      <c r="P34" s="28" t="str">
        <f>IF(ISBLANK(P32),"",BB10)</f>
        <v/>
      </c>
      <c r="Q34" s="21" t="s">
        <v>19</v>
      </c>
      <c r="R34" s="29" t="str">
        <f>IF(ISBLANK(P32),"",AZ10)</f>
        <v/>
      </c>
      <c r="S34" s="28" t="str">
        <f>IF(ISBLANK(S32),"",BE9)</f>
        <v/>
      </c>
      <c r="T34" s="21" t="s">
        <v>19</v>
      </c>
      <c r="U34" s="29" t="str">
        <f>IF(ISBLANK(S32),"",BC10)</f>
        <v/>
      </c>
      <c r="V34" s="28" t="str">
        <f>IF(ISBLANK(V32),"",BB14)</f>
        <v/>
      </c>
      <c r="W34" s="21" t="s">
        <v>19</v>
      </c>
      <c r="X34" s="29" t="str">
        <f>IF(ISBLANK(V32),"",AZ14)</f>
        <v/>
      </c>
      <c r="Y34" s="28" t="str">
        <f>IF(ISBLANK(Y32),"",BE14)</f>
        <v/>
      </c>
      <c r="Z34" s="21" t="s">
        <v>19</v>
      </c>
      <c r="AA34" s="29" t="str">
        <f>IF(ISBLANK(Y32),"",BC14)</f>
        <v/>
      </c>
      <c r="AB34" s="28" t="str">
        <f>IF(ISBLANK(AB32),"",BB18)</f>
        <v/>
      </c>
      <c r="AC34" s="21" t="s">
        <v>19</v>
      </c>
      <c r="AD34" s="29" t="str">
        <f>IF(ISBLANK(AB32),"",AZ18)</f>
        <v/>
      </c>
      <c r="AE34" s="28" t="str">
        <f>IF(ISBLANK(AE32),"",BE18)</f>
        <v/>
      </c>
      <c r="AF34" s="21" t="s">
        <v>19</v>
      </c>
      <c r="AG34" s="29" t="str">
        <f>IF(ISBLANK(AE32),"",BC18)</f>
        <v/>
      </c>
      <c r="AH34" s="28" t="str">
        <f>IF(ISBLANK(AH32),"",BB22)</f>
        <v/>
      </c>
      <c r="AI34" s="21" t="s">
        <v>19</v>
      </c>
      <c r="AJ34" s="29" t="str">
        <f>IF(ISBLANK(AH32),"",AZ22)</f>
        <v/>
      </c>
      <c r="AK34" s="28" t="str">
        <f>IF(ISBLANK(AK32),"",BE22)</f>
        <v/>
      </c>
      <c r="AL34" s="21" t="s">
        <v>19</v>
      </c>
      <c r="AM34" s="29" t="str">
        <f>IF(ISBLANK(AK32),"",BC22)</f>
        <v/>
      </c>
      <c r="AN34" s="28" t="str">
        <f>IF(ISBLANK(AN32),"",BB26)</f>
        <v/>
      </c>
      <c r="AO34" s="21" t="s">
        <v>19</v>
      </c>
      <c r="AP34" s="29" t="str">
        <f>IF(ISBLANK(AN32),"",AZ26)</f>
        <v/>
      </c>
      <c r="AQ34" s="28" t="str">
        <f>IF(ISBLANK(AQ32),"",BE26)</f>
        <v/>
      </c>
      <c r="AR34" s="21" t="s">
        <v>19</v>
      </c>
      <c r="AS34" s="29" t="str">
        <f>IF(ISBLANK(AQ32),"",BC26)</f>
        <v/>
      </c>
      <c r="AT34" s="28" t="str">
        <f>IF(ISBLANK(AT32),"",BB30)</f>
        <v/>
      </c>
      <c r="AU34" s="21" t="s">
        <v>19</v>
      </c>
      <c r="AV34" s="29" t="str">
        <f>IF(ISBLANK(AT32),"",AZ30)</f>
        <v/>
      </c>
      <c r="AW34" s="28" t="str">
        <f>IF(ISBLANK(AW32),"",BE30)</f>
        <v/>
      </c>
      <c r="AX34" s="21" t="s">
        <v>19</v>
      </c>
      <c r="AY34" s="29" t="str">
        <f>IF(ISBLANK(AW32),"",BC30)</f>
        <v/>
      </c>
      <c r="AZ34" s="95"/>
      <c r="BA34" s="96"/>
      <c r="BB34" s="96"/>
      <c r="BC34" s="96"/>
      <c r="BD34" s="96"/>
      <c r="BE34" s="97"/>
      <c r="BF34" s="155"/>
      <c r="BG34" s="156"/>
      <c r="BH34" s="161"/>
      <c r="BI34" s="162"/>
      <c r="BJ34" s="161"/>
      <c r="BK34" s="162"/>
      <c r="BL34" s="161"/>
      <c r="BM34" s="162"/>
      <c r="BN34" s="147"/>
      <c r="BO34" s="149"/>
      <c r="BP34" s="161"/>
      <c r="BQ34" s="162"/>
      <c r="BR34" s="161"/>
      <c r="BS34" s="162"/>
      <c r="BT34" s="140"/>
      <c r="BU34" s="141"/>
      <c r="BV34" s="147"/>
      <c r="BW34" s="148"/>
      <c r="BX34" s="149"/>
      <c r="BY34" s="124"/>
      <c r="CA34" s="31"/>
    </row>
    <row r="35" spans="1:79" ht="10.5" hidden="1" customHeight="1" x14ac:dyDescent="0.25">
      <c r="A35" s="125"/>
      <c r="B35" s="125"/>
      <c r="C35" s="133"/>
      <c r="D35" s="134"/>
      <c r="E35" s="134"/>
      <c r="F35" s="134"/>
      <c r="G35" s="134"/>
      <c r="H35" s="134"/>
      <c r="I35" s="135"/>
      <c r="J35" s="25" t="str">
        <f>IF(ISBLANK(J32),"",SUM(J33:J34))</f>
        <v/>
      </c>
      <c r="K35" s="26" t="s">
        <v>20</v>
      </c>
      <c r="L35" s="27" t="str">
        <f>IF(ISBLANK(J32),"",SUM(L33:L34))</f>
        <v/>
      </c>
      <c r="M35" s="25" t="str">
        <f>IF(ISBLANK(M32),"",SUM(M33:M34))</f>
        <v/>
      </c>
      <c r="N35" s="26" t="s">
        <v>20</v>
      </c>
      <c r="O35" s="27" t="str">
        <f>IF(ISBLANK(M32),"",SUM(O33:O34))</f>
        <v/>
      </c>
      <c r="P35" s="25" t="str">
        <f>IF(ISBLANK(P32),"",SUM(P33:P34))</f>
        <v/>
      </c>
      <c r="Q35" s="26" t="s">
        <v>20</v>
      </c>
      <c r="R35" s="27" t="str">
        <f>IF(ISBLANK(P32),"",SUM(R33:R34))</f>
        <v/>
      </c>
      <c r="S35" s="25" t="str">
        <f>IF(ISBLANK(S32),"",SUM(S33:S34))</f>
        <v/>
      </c>
      <c r="T35" s="26" t="s">
        <v>20</v>
      </c>
      <c r="U35" s="27" t="str">
        <f>IF(ISBLANK(S32),"",SUM(U33:U34))</f>
        <v/>
      </c>
      <c r="V35" s="25" t="str">
        <f>IF(ISBLANK(V32),"",SUM(V33:V34))</f>
        <v/>
      </c>
      <c r="W35" s="26" t="s">
        <v>20</v>
      </c>
      <c r="X35" s="27" t="str">
        <f>IF(ISBLANK(V32),"",SUM(X33:X34))</f>
        <v/>
      </c>
      <c r="Y35" s="25" t="str">
        <f>IF(ISBLANK(Y32),"",SUM(Y33:Y34))</f>
        <v/>
      </c>
      <c r="Z35" s="26" t="s">
        <v>20</v>
      </c>
      <c r="AA35" s="27" t="str">
        <f>IF(ISBLANK(Y32),"",SUM(AA33:AA34))</f>
        <v/>
      </c>
      <c r="AB35" s="25" t="str">
        <f>IF(ISBLANK(AB32),"",SUM(AB33:AB34))</f>
        <v/>
      </c>
      <c r="AC35" s="26" t="s">
        <v>20</v>
      </c>
      <c r="AD35" s="27" t="str">
        <f>IF(ISBLANK(AB32),"",SUM(AD33:AD34))</f>
        <v/>
      </c>
      <c r="AE35" s="25" t="str">
        <f>IF(ISBLANK(AE32),"",SUM(AE33:AE34))</f>
        <v/>
      </c>
      <c r="AF35" s="26" t="s">
        <v>20</v>
      </c>
      <c r="AG35" s="27" t="str">
        <f>IF(ISBLANK(AE32),"",SUM(AG33:AG34))</f>
        <v/>
      </c>
      <c r="AH35" s="25" t="str">
        <f>IF(ISBLANK(AH32),"",SUM(AH33:AH34))</f>
        <v/>
      </c>
      <c r="AI35" s="26" t="s">
        <v>20</v>
      </c>
      <c r="AJ35" s="27" t="str">
        <f>IF(ISBLANK(AH32),"",SUM(AJ33:AJ34))</f>
        <v/>
      </c>
      <c r="AK35" s="25" t="str">
        <f>IF(ISBLANK(AK32),"",SUM(AK33:AK34))</f>
        <v/>
      </c>
      <c r="AL35" s="26" t="s">
        <v>20</v>
      </c>
      <c r="AM35" s="27" t="str">
        <f>IF(ISBLANK(AK32),"",SUM(AM33:AM34))</f>
        <v/>
      </c>
      <c r="AN35" s="25" t="str">
        <f>IF(ISBLANK(AN32),"",SUM(AN33:AN34))</f>
        <v/>
      </c>
      <c r="AO35" s="26" t="s">
        <v>20</v>
      </c>
      <c r="AP35" s="27" t="str">
        <f>IF(ISBLANK(AN32),"",SUM(AP33:AP34))</f>
        <v/>
      </c>
      <c r="AQ35" s="25" t="str">
        <f>IF(ISBLANK(AQ32),"",SUM(AQ33:AQ34))</f>
        <v/>
      </c>
      <c r="AR35" s="26" t="s">
        <v>20</v>
      </c>
      <c r="AS35" s="27" t="str">
        <f>IF(ISBLANK(AQ32),"",SUM(AS33:AS34))</f>
        <v/>
      </c>
      <c r="AT35" s="25" t="str">
        <f>IF(ISBLANK(AT32),"",SUM(AT33:AT34))</f>
        <v/>
      </c>
      <c r="AU35" s="26" t="s">
        <v>20</v>
      </c>
      <c r="AV35" s="27" t="str">
        <f>IF(ISBLANK(AT32),"",SUM(AV33:AV34))</f>
        <v/>
      </c>
      <c r="AW35" s="25" t="str">
        <f>IF(ISBLANK(AW32),"",SUM(AW33:AW34))</f>
        <v/>
      </c>
      <c r="AX35" s="26" t="s">
        <v>20</v>
      </c>
      <c r="AY35" s="27" t="str">
        <f>IF(ISBLANK(AW32),"",SUM(AY33:AY34))</f>
        <v/>
      </c>
      <c r="AZ35" s="98"/>
      <c r="BA35" s="99"/>
      <c r="BB35" s="99"/>
      <c r="BC35" s="99"/>
      <c r="BD35" s="99"/>
      <c r="BE35" s="100"/>
      <c r="BF35" s="157"/>
      <c r="BG35" s="158"/>
      <c r="BH35" s="163"/>
      <c r="BI35" s="164"/>
      <c r="BJ35" s="163"/>
      <c r="BK35" s="164"/>
      <c r="BL35" s="163"/>
      <c r="BM35" s="164"/>
      <c r="BN35" s="150"/>
      <c r="BO35" s="152"/>
      <c r="BP35" s="163"/>
      <c r="BQ35" s="164"/>
      <c r="BR35" s="163"/>
      <c r="BS35" s="164"/>
      <c r="BT35" s="142"/>
      <c r="BU35" s="143"/>
      <c r="BV35" s="150"/>
      <c r="BW35" s="151"/>
      <c r="BX35" s="152"/>
      <c r="BY35" s="124"/>
      <c r="CA35" s="31"/>
    </row>
    <row r="36" spans="1:79" ht="10.5" customHeight="1" x14ac:dyDescent="0.25">
      <c r="B36" s="31"/>
    </row>
    <row r="37" spans="1:79" ht="10.5" customHeight="1" x14ac:dyDescent="0.25"/>
    <row r="38" spans="1:79" ht="10.5" customHeight="1" x14ac:dyDescent="0.25"/>
    <row r="39" spans="1:79" x14ac:dyDescent="0.25">
      <c r="A39" s="32"/>
    </row>
    <row r="40" spans="1:79" x14ac:dyDescent="0.25">
      <c r="A40" s="32"/>
    </row>
  </sheetData>
  <mergeCells count="246">
    <mergeCell ref="BT32:BU35"/>
    <mergeCell ref="BR20:BS23"/>
    <mergeCell ref="BL24:BM27"/>
    <mergeCell ref="BT28:BU31"/>
    <mergeCell ref="BV28:BX31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F20:BG23"/>
    <mergeCell ref="BH24:BI27"/>
    <mergeCell ref="BH32:BI35"/>
    <mergeCell ref="BJ24:BK27"/>
    <mergeCell ref="BJ32:BK35"/>
    <mergeCell ref="BJ20:BK23"/>
    <mergeCell ref="BY24:BY27"/>
    <mergeCell ref="BL28:BM31"/>
    <mergeCell ref="BJ28:BK31"/>
    <mergeCell ref="BF24:BG27"/>
    <mergeCell ref="BV32:BX35"/>
    <mergeCell ref="BY32:BY35"/>
    <mergeCell ref="BT20:BU23"/>
    <mergeCell ref="BV20:BX23"/>
    <mergeCell ref="BY20:BY23"/>
    <mergeCell ref="BN32:BO35"/>
    <mergeCell ref="BP32:BQ35"/>
    <mergeCell ref="BR32:BS35"/>
    <mergeCell ref="BL32:BM35"/>
    <mergeCell ref="BN28:BO31"/>
    <mergeCell ref="BP28:BQ31"/>
    <mergeCell ref="BR28:BS31"/>
    <mergeCell ref="AW20:AY20"/>
    <mergeCell ref="AZ20:BB20"/>
    <mergeCell ref="BC20:BE20"/>
    <mergeCell ref="BH20:BI23"/>
    <mergeCell ref="BC24:BE24"/>
    <mergeCell ref="AW32:AY32"/>
    <mergeCell ref="BF32:BG35"/>
    <mergeCell ref="AT20:AV20"/>
    <mergeCell ref="AT24:AV24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N32:AP32"/>
    <mergeCell ref="AQ32:AS32"/>
    <mergeCell ref="AT32:AV32"/>
    <mergeCell ref="AH32:AJ32"/>
    <mergeCell ref="AK32:AM32"/>
    <mergeCell ref="Y24:AA24"/>
    <mergeCell ref="AB24:AD24"/>
    <mergeCell ref="AE24:AG24"/>
    <mergeCell ref="AH24:AJ24"/>
    <mergeCell ref="AK24:AM24"/>
    <mergeCell ref="AK28:AM28"/>
    <mergeCell ref="A32:A35"/>
    <mergeCell ref="AZ28:BB28"/>
    <mergeCell ref="BC28:BE28"/>
    <mergeCell ref="BF28:BG31"/>
    <mergeCell ref="BH28:BI31"/>
    <mergeCell ref="S20:U20"/>
    <mergeCell ref="V20:X20"/>
    <mergeCell ref="AW24:AY24"/>
    <mergeCell ref="AZ24:BB24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A16:A19"/>
    <mergeCell ref="B16:B19"/>
    <mergeCell ref="C16:I19"/>
    <mergeCell ref="J16:L16"/>
    <mergeCell ref="M16:O16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AN20:AP20"/>
    <mergeCell ref="AQ20:AS20"/>
    <mergeCell ref="AH28:AJ28"/>
    <mergeCell ref="AN16:AP16"/>
    <mergeCell ref="AQ16:AS16"/>
    <mergeCell ref="AE28:AG28"/>
    <mergeCell ref="P20:R20"/>
    <mergeCell ref="AE20:AG20"/>
    <mergeCell ref="P24:R24"/>
    <mergeCell ref="S24:U24"/>
    <mergeCell ref="V24:X24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BV16:BX19"/>
    <mergeCell ref="A12:A15"/>
    <mergeCell ref="B12:B15"/>
    <mergeCell ref="C12:I15"/>
    <mergeCell ref="J12:L12"/>
    <mergeCell ref="M12:O12"/>
    <mergeCell ref="BF12:BG15"/>
    <mergeCell ref="BH12:BI15"/>
    <mergeCell ref="BJ12:BK15"/>
    <mergeCell ref="BL12:BM15"/>
    <mergeCell ref="P12:R12"/>
    <mergeCell ref="S12:U12"/>
    <mergeCell ref="AB12:AD12"/>
    <mergeCell ref="BN12:BO15"/>
    <mergeCell ref="BP12:BQ15"/>
    <mergeCell ref="BR12:BS15"/>
    <mergeCell ref="AE12:AG12"/>
    <mergeCell ref="AH12:AJ12"/>
    <mergeCell ref="AK12:AM12"/>
    <mergeCell ref="AT12:AV12"/>
    <mergeCell ref="BT12:BU15"/>
    <mergeCell ref="BV12:BX15"/>
    <mergeCell ref="AW12:AY12"/>
    <mergeCell ref="AN12:AP12"/>
    <mergeCell ref="AQ12:AS12"/>
    <mergeCell ref="A8:A11"/>
    <mergeCell ref="B8:B11"/>
    <mergeCell ref="C8:I11"/>
    <mergeCell ref="J8:L8"/>
    <mergeCell ref="M8:O8"/>
    <mergeCell ref="BR8:BS11"/>
    <mergeCell ref="AB8:AD8"/>
    <mergeCell ref="AE8:AG8"/>
    <mergeCell ref="AH8:AJ8"/>
    <mergeCell ref="Y8:AA8"/>
    <mergeCell ref="V8:X8"/>
    <mergeCell ref="AW8:AY8"/>
    <mergeCell ref="AK8:AM8"/>
    <mergeCell ref="AZ8:BB8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AQ4:AS4"/>
    <mergeCell ref="AT4:AV4"/>
    <mergeCell ref="BV4:BX7"/>
    <mergeCell ref="BY12:BY15"/>
    <mergeCell ref="AZ12:BB12"/>
    <mergeCell ref="BC12:BE12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BJ1:BX1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J4:O7"/>
    <mergeCell ref="P8:U11"/>
    <mergeCell ref="V12:AA15"/>
    <mergeCell ref="AB16:AG19"/>
    <mergeCell ref="AH20:AM23"/>
    <mergeCell ref="AN24:AS27"/>
    <mergeCell ref="AT28:AY31"/>
    <mergeCell ref="AZ32:BE35"/>
    <mergeCell ref="AT16:AV16"/>
    <mergeCell ref="AW16:AY16"/>
    <mergeCell ref="BC8:BE8"/>
    <mergeCell ref="AN8:AP8"/>
    <mergeCell ref="AQ8:AS8"/>
    <mergeCell ref="AT8:AV8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32:AG32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zoomScaleNormal="100" workbookViewId="0">
      <selection activeCell="E16" sqref="E16:G16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36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45</v>
      </c>
      <c r="C4" s="171">
        <f>IF(ISBLANK(E4),"",SUM(E4:E5))</f>
        <v>1</v>
      </c>
      <c r="D4" s="172"/>
      <c r="E4" s="46">
        <v>1</v>
      </c>
      <c r="F4" s="46" t="s">
        <v>30</v>
      </c>
      <c r="G4" s="46">
        <v>3</v>
      </c>
      <c r="H4" s="172"/>
      <c r="I4" s="171">
        <f>IF(ISBLANK(G4),"",SUM(G4:G5))</f>
        <v>6</v>
      </c>
      <c r="J4" s="170" t="s">
        <v>65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0</v>
      </c>
      <c r="F5" s="46" t="s">
        <v>33</v>
      </c>
      <c r="G5" s="46">
        <v>3</v>
      </c>
      <c r="H5" s="172"/>
      <c r="I5" s="171"/>
      <c r="J5" s="170"/>
      <c r="M5" s="77" t="s">
        <v>67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7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7" t="s">
        <v>50</v>
      </c>
    </row>
    <row r="9" spans="2:14" ht="14.25" customHeight="1" x14ac:dyDescent="0.25">
      <c r="B9" s="174" t="s">
        <v>67</v>
      </c>
      <c r="C9" s="175">
        <f>IF(ISBLANK(E9),"",SUM(E9:E10))</f>
        <v>4</v>
      </c>
      <c r="D9" s="45"/>
      <c r="E9" s="47">
        <v>3</v>
      </c>
      <c r="F9" s="47" t="s">
        <v>35</v>
      </c>
      <c r="G9" s="47">
        <v>0</v>
      </c>
      <c r="H9" s="45"/>
      <c r="I9" s="175">
        <f>IF(ISBLANK(G9),"",SUM(G9:G10))</f>
        <v>0</v>
      </c>
      <c r="J9" s="174" t="s">
        <v>68</v>
      </c>
      <c r="M9" s="77" t="s">
        <v>56</v>
      </c>
    </row>
    <row r="10" spans="2:14" ht="14.25" customHeight="1" x14ac:dyDescent="0.25">
      <c r="B10" s="182"/>
      <c r="C10" s="175"/>
      <c r="D10" s="45"/>
      <c r="E10" s="47">
        <v>1</v>
      </c>
      <c r="F10" s="47" t="s">
        <v>34</v>
      </c>
      <c r="G10" s="47">
        <v>0</v>
      </c>
      <c r="H10" s="45"/>
      <c r="I10" s="175"/>
      <c r="J10" s="174"/>
    </row>
    <row r="11" spans="2:14" ht="14.25" customHeight="1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74" t="s">
        <v>69</v>
      </c>
      <c r="C14" s="175">
        <f>IF(ISBLANK(E14),"",SUM(E14:E15))</f>
        <v>0</v>
      </c>
      <c r="D14" s="45"/>
      <c r="E14" s="47">
        <v>0</v>
      </c>
      <c r="F14" s="47" t="s">
        <v>34</v>
      </c>
      <c r="G14" s="47">
        <v>3</v>
      </c>
      <c r="H14" s="45"/>
      <c r="I14" s="175">
        <f>IF(ISBLANK(G14),"",SUM(G14:G15))</f>
        <v>7</v>
      </c>
      <c r="J14" s="174" t="s">
        <v>56</v>
      </c>
    </row>
    <row r="15" spans="2:14" ht="14.25" customHeight="1" x14ac:dyDescent="0.25">
      <c r="B15" s="174"/>
      <c r="C15" s="175"/>
      <c r="D15" s="45"/>
      <c r="E15" s="47">
        <v>0</v>
      </c>
      <c r="F15" s="47" t="s">
        <v>30</v>
      </c>
      <c r="G15" s="47">
        <v>4</v>
      </c>
      <c r="H15" s="45"/>
      <c r="I15" s="175"/>
      <c r="J15" s="174"/>
    </row>
    <row r="16" spans="2:14" ht="14.25" customHeight="1" x14ac:dyDescent="0.25">
      <c r="B16" s="42"/>
      <c r="C16" s="49"/>
      <c r="D16" s="45"/>
      <c r="E16" s="176" t="s">
        <v>25</v>
      </c>
      <c r="F16" s="176"/>
      <c r="G16" s="176"/>
      <c r="H16" s="45"/>
      <c r="I16" s="49"/>
      <c r="J16" s="43"/>
    </row>
    <row r="17" spans="2:10" ht="14.25" customHeight="1" x14ac:dyDescent="0.25">
      <c r="B17" s="42"/>
      <c r="C17" s="49"/>
      <c r="D17" s="45"/>
      <c r="E17" s="176" t="s">
        <v>26</v>
      </c>
      <c r="F17" s="176"/>
      <c r="G17" s="176"/>
      <c r="H17" s="45"/>
      <c r="I17" s="49"/>
      <c r="J17" s="43"/>
    </row>
    <row r="18" spans="2:10" ht="14.25" customHeight="1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23" spans="2:10" ht="14.25" customHeight="1" x14ac:dyDescent="0.25"/>
    <row r="24" spans="2:10" ht="14.25" customHeight="1" x14ac:dyDescent="0.25"/>
  </sheetData>
  <mergeCells count="22">
    <mergeCell ref="J4:J5"/>
    <mergeCell ref="E6:G6"/>
    <mergeCell ref="B1:I1"/>
    <mergeCell ref="C2:I2"/>
    <mergeCell ref="B4:B5"/>
    <mergeCell ref="C4:C5"/>
    <mergeCell ref="D4:D5"/>
    <mergeCell ref="H4:H5"/>
    <mergeCell ref="I4:I5"/>
    <mergeCell ref="I14:I15"/>
    <mergeCell ref="J14:J15"/>
    <mergeCell ref="E7:G7"/>
    <mergeCell ref="B9:B10"/>
    <mergeCell ref="C9:C10"/>
    <mergeCell ref="I9:I10"/>
    <mergeCell ref="J9:J10"/>
    <mergeCell ref="E11:G11"/>
    <mergeCell ref="E17:G17"/>
    <mergeCell ref="E12:G12"/>
    <mergeCell ref="E16:G16"/>
    <mergeCell ref="B14:B15"/>
    <mergeCell ref="C14:C1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"/>
  <sheetViews>
    <sheetView zoomScaleNormal="100" workbookViewId="0">
      <selection activeCell="E17" sqref="E17:G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32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60</v>
      </c>
      <c r="C4" s="171">
        <f>IF(ISBLANK(E4),"",SUM(E4:E5))</f>
        <v>1</v>
      </c>
      <c r="D4" s="172"/>
      <c r="E4" s="46">
        <v>1</v>
      </c>
      <c r="F4" s="46" t="s">
        <v>30</v>
      </c>
      <c r="G4" s="46">
        <v>0</v>
      </c>
      <c r="H4" s="172"/>
      <c r="I4" s="171">
        <f>IF(ISBLANK(G4),"",SUM(G4:G5))</f>
        <v>0</v>
      </c>
      <c r="J4" s="170" t="s">
        <v>57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0</v>
      </c>
      <c r="F5" s="46" t="s">
        <v>33</v>
      </c>
      <c r="G5" s="46">
        <v>0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x14ac:dyDescent="0.25">
      <c r="B9" s="174" t="s">
        <v>55</v>
      </c>
      <c r="C9" s="175">
        <f>IF(ISBLANK(E9),"",SUM(E9:E10))</f>
        <v>3</v>
      </c>
      <c r="D9" s="45"/>
      <c r="E9" s="47">
        <v>1</v>
      </c>
      <c r="F9" s="47" t="s">
        <v>34</v>
      </c>
      <c r="G9" s="47">
        <v>0</v>
      </c>
      <c r="H9" s="45"/>
      <c r="I9" s="175">
        <f>IF(ISBLANK(G9),"",SUM(G9:G10))</f>
        <v>1</v>
      </c>
      <c r="J9" s="174" t="s">
        <v>58</v>
      </c>
      <c r="M9" s="76" t="s">
        <v>51</v>
      </c>
    </row>
    <row r="10" spans="2:14" ht="14.25" customHeight="1" x14ac:dyDescent="0.25">
      <c r="B10" s="174"/>
      <c r="C10" s="175"/>
      <c r="D10" s="45"/>
      <c r="E10" s="47">
        <v>2</v>
      </c>
      <c r="F10" s="47" t="s">
        <v>30</v>
      </c>
      <c r="G10" s="47">
        <v>1</v>
      </c>
      <c r="H10" s="45"/>
      <c r="I10" s="175"/>
      <c r="J10" s="174"/>
    </row>
    <row r="11" spans="2:14" ht="14.25" customHeight="1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4.25" customHeight="1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x14ac:dyDescent="0.25">
      <c r="B14" s="170" t="s">
        <v>45</v>
      </c>
      <c r="C14" s="171">
        <f>IF(ISBLANK(E14),"",SUM(E14:E15))</f>
        <v>0</v>
      </c>
      <c r="D14" s="50"/>
      <c r="E14" s="46">
        <v>0</v>
      </c>
      <c r="F14" s="46" t="s">
        <v>35</v>
      </c>
      <c r="G14" s="46">
        <v>1</v>
      </c>
      <c r="H14" s="50"/>
      <c r="I14" s="171">
        <f>IF(ISBLANK(G14),"",SUM(G14:G15))</f>
        <v>2</v>
      </c>
      <c r="J14" s="170" t="s">
        <v>56</v>
      </c>
    </row>
    <row r="15" spans="2:14" ht="14.25" x14ac:dyDescent="0.25">
      <c r="B15" s="170"/>
      <c r="C15" s="171"/>
      <c r="D15" s="50"/>
      <c r="E15" s="46">
        <v>0</v>
      </c>
      <c r="F15" s="46" t="s">
        <v>34</v>
      </c>
      <c r="G15" s="46">
        <v>1</v>
      </c>
      <c r="H15" s="50"/>
      <c r="I15" s="171"/>
      <c r="J15" s="173"/>
    </row>
    <row r="16" spans="2:14" ht="14.25" customHeight="1" x14ac:dyDescent="0.25">
      <c r="B16" s="37"/>
      <c r="C16" s="34"/>
      <c r="D16" s="34"/>
      <c r="E16" s="177" t="s">
        <v>25</v>
      </c>
      <c r="F16" s="177"/>
      <c r="G16" s="177"/>
      <c r="H16" s="34"/>
      <c r="I16" s="34"/>
      <c r="J16" s="38"/>
    </row>
    <row r="17" spans="2:10" ht="14.25" customHeight="1" x14ac:dyDescent="0.25">
      <c r="B17" s="37"/>
      <c r="C17" s="48"/>
      <c r="D17" s="48"/>
      <c r="E17" s="177" t="s">
        <v>26</v>
      </c>
      <c r="F17" s="177"/>
      <c r="G17" s="177"/>
      <c r="H17" s="48"/>
      <c r="I17" s="48"/>
      <c r="J17" s="38"/>
    </row>
    <row r="18" spans="2:10" ht="14.25" customHeight="1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8.75" x14ac:dyDescent="0.25">
      <c r="B19" s="39"/>
      <c r="C19" s="15"/>
      <c r="D19" s="17"/>
      <c r="E19" s="40"/>
      <c r="F19" s="40"/>
      <c r="G19" s="40"/>
      <c r="H19" s="17"/>
      <c r="I19" s="15"/>
      <c r="J19" s="41"/>
    </row>
    <row r="21" spans="2:10" ht="14.25" customHeight="1" x14ac:dyDescent="0.25"/>
    <row r="22" spans="2:10" ht="14.25" customHeight="1" x14ac:dyDescent="0.25"/>
  </sheetData>
  <mergeCells count="22">
    <mergeCell ref="B14:B15"/>
    <mergeCell ref="C14:C15"/>
    <mergeCell ref="I14:I15"/>
    <mergeCell ref="J14:J15"/>
    <mergeCell ref="E16:G16"/>
    <mergeCell ref="B9:B10"/>
    <mergeCell ref="C9:C10"/>
    <mergeCell ref="I9:I10"/>
    <mergeCell ref="J9:J10"/>
    <mergeCell ref="E12:G12"/>
    <mergeCell ref="E17:G17"/>
    <mergeCell ref="E11:G11"/>
    <mergeCell ref="J4:J5"/>
    <mergeCell ref="E6:G6"/>
    <mergeCell ref="E7:G7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0"/>
  <sheetViews>
    <sheetView topLeftCell="B1" zoomScale="80" zoomScaleNormal="80" workbookViewId="0">
      <selection activeCell="E16" sqref="E16:G16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31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45</v>
      </c>
      <c r="C4" s="171">
        <f>IF(ISBLANK(E4),"",SUM(E4:E5))</f>
        <v>6</v>
      </c>
      <c r="D4" s="172"/>
      <c r="E4" s="46">
        <v>0</v>
      </c>
      <c r="F4" s="46" t="s">
        <v>30</v>
      </c>
      <c r="G4" s="46">
        <v>1</v>
      </c>
      <c r="H4" s="172"/>
      <c r="I4" s="171">
        <f>IF(ISBLANK(G4),"",SUM(G4:G5))</f>
        <v>1</v>
      </c>
      <c r="J4" s="170" t="s">
        <v>58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6</v>
      </c>
      <c r="F5" s="46" t="s">
        <v>30</v>
      </c>
      <c r="G5" s="46">
        <v>0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39"/>
      <c r="C8" s="15"/>
      <c r="D8" s="17"/>
      <c r="E8" s="40"/>
      <c r="F8" s="40"/>
      <c r="G8" s="40"/>
      <c r="H8" s="17"/>
      <c r="I8" s="15"/>
      <c r="J8" s="41"/>
      <c r="M8" s="76" t="s">
        <v>50</v>
      </c>
    </row>
    <row r="9" spans="2:14" ht="14.25" customHeight="1" x14ac:dyDescent="0.25">
      <c r="B9" s="174" t="s">
        <v>60</v>
      </c>
      <c r="C9" s="175">
        <f>IF(ISBLANK(E9),"",SUM(E9:E10))</f>
        <v>1</v>
      </c>
      <c r="D9" s="45"/>
      <c r="E9" s="47">
        <v>0</v>
      </c>
      <c r="F9" s="47" t="s">
        <v>30</v>
      </c>
      <c r="G9" s="47">
        <v>0</v>
      </c>
      <c r="H9" s="45"/>
      <c r="I9" s="175">
        <f>IF(ISBLANK(G9),"",SUM(G9:G10))</f>
        <v>0</v>
      </c>
      <c r="J9" s="174" t="s">
        <v>56</v>
      </c>
      <c r="M9" s="76" t="s">
        <v>51</v>
      </c>
    </row>
    <row r="10" spans="2:14" ht="14.25" customHeight="1" x14ac:dyDescent="0.25">
      <c r="B10" s="174"/>
      <c r="C10" s="175"/>
      <c r="D10" s="45"/>
      <c r="E10" s="47">
        <v>1</v>
      </c>
      <c r="F10" s="47" t="s">
        <v>30</v>
      </c>
      <c r="G10" s="47">
        <v>0</v>
      </c>
      <c r="H10" s="45"/>
      <c r="I10" s="175"/>
      <c r="J10" s="174"/>
    </row>
    <row r="11" spans="2:14" ht="18.75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 t="s">
        <v>64</v>
      </c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70" t="s">
        <v>65</v>
      </c>
      <c r="C14" s="171">
        <f>IF(ISBLANK(E14),"",SUM(E14:E15))</f>
        <v>1</v>
      </c>
      <c r="D14" s="50"/>
      <c r="E14" s="46">
        <v>0</v>
      </c>
      <c r="F14" s="46" t="s">
        <v>30</v>
      </c>
      <c r="G14" s="46">
        <v>0</v>
      </c>
      <c r="H14" s="50"/>
      <c r="I14" s="171">
        <f>IF(ISBLANK(G14),"",SUM(G14:G15))</f>
        <v>1</v>
      </c>
      <c r="J14" s="170" t="s">
        <v>55</v>
      </c>
    </row>
    <row r="15" spans="2:14" ht="14.25" customHeight="1" x14ac:dyDescent="0.25">
      <c r="B15" s="170"/>
      <c r="C15" s="171"/>
      <c r="D15" s="50"/>
      <c r="E15" s="46">
        <v>1</v>
      </c>
      <c r="F15" s="46" t="s">
        <v>30</v>
      </c>
      <c r="G15" s="46">
        <v>1</v>
      </c>
      <c r="H15" s="50"/>
      <c r="I15" s="171"/>
      <c r="J15" s="170"/>
    </row>
    <row r="16" spans="2:14" ht="18.75" x14ac:dyDescent="0.25">
      <c r="B16" s="37"/>
      <c r="C16" s="34"/>
      <c r="D16" s="34"/>
      <c r="E16" s="177" t="s">
        <v>25</v>
      </c>
      <c r="F16" s="177"/>
      <c r="G16" s="177"/>
      <c r="H16" s="34"/>
      <c r="I16" s="34"/>
      <c r="J16" s="38"/>
    </row>
    <row r="17" spans="2:10" ht="18.75" x14ac:dyDescent="0.25">
      <c r="B17" s="37"/>
      <c r="C17" s="48"/>
      <c r="D17" s="48"/>
      <c r="E17" s="177" t="s">
        <v>26</v>
      </c>
      <c r="F17" s="177"/>
      <c r="G17" s="177"/>
      <c r="H17" s="48"/>
      <c r="I17" s="48"/>
      <c r="J17" s="38"/>
    </row>
    <row r="18" spans="2:10" ht="18.75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2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25"/>
  </sheetData>
  <mergeCells count="22">
    <mergeCell ref="E16:G16"/>
    <mergeCell ref="E17:G17"/>
    <mergeCell ref="J14:J15"/>
    <mergeCell ref="E11:G11"/>
    <mergeCell ref="E12:G12"/>
    <mergeCell ref="B14:B15"/>
    <mergeCell ref="C14:C15"/>
    <mergeCell ref="I14:I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topLeftCell="B1" zoomScale="80" zoomScaleNormal="80" workbookViewId="0">
      <selection activeCell="B17" sqref="B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29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36"/>
      <c r="C3" s="36"/>
      <c r="D3" s="36"/>
      <c r="E3" s="36"/>
      <c r="F3" s="36"/>
      <c r="G3" s="36"/>
      <c r="H3" s="36"/>
      <c r="I3" s="36"/>
      <c r="J3" s="35"/>
      <c r="N3" s="62"/>
    </row>
    <row r="4" spans="2:14" ht="14.25" customHeight="1" x14ac:dyDescent="0.25">
      <c r="B4" s="170" t="s">
        <v>55</v>
      </c>
      <c r="C4" s="171">
        <f>IF(ISBLANK(E4),"",SUM(E4:E5))</f>
        <v>1</v>
      </c>
      <c r="D4" s="172"/>
      <c r="E4" s="46">
        <v>1</v>
      </c>
      <c r="F4" s="46" t="s">
        <v>30</v>
      </c>
      <c r="G4" s="46">
        <v>2</v>
      </c>
      <c r="H4" s="172"/>
      <c r="I4" s="171">
        <f>IF(ISBLANK(G4),"",SUM(G4:G5))</f>
        <v>2</v>
      </c>
      <c r="J4" s="170" t="s">
        <v>56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0</v>
      </c>
      <c r="F5" s="46" t="s">
        <v>30</v>
      </c>
      <c r="G5" s="46">
        <v>0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39"/>
      <c r="C8" s="15"/>
      <c r="D8" s="17"/>
      <c r="E8" s="40"/>
      <c r="F8" s="40"/>
      <c r="G8" s="40"/>
      <c r="H8" s="17"/>
      <c r="I8" s="15"/>
      <c r="J8" s="41"/>
      <c r="M8" s="76" t="s">
        <v>50</v>
      </c>
    </row>
    <row r="9" spans="2:14" ht="14.25" customHeight="1" x14ac:dyDescent="0.25">
      <c r="B9" s="174" t="s">
        <v>57</v>
      </c>
      <c r="C9" s="175">
        <f>IF(ISBLANK(E9),"",SUM(E9:E10))</f>
        <v>3</v>
      </c>
      <c r="D9" s="45"/>
      <c r="E9" s="47">
        <v>1</v>
      </c>
      <c r="F9" s="47" t="s">
        <v>30</v>
      </c>
      <c r="G9" s="47">
        <v>0</v>
      </c>
      <c r="H9" s="45"/>
      <c r="I9" s="175">
        <f>IF(ISBLANK(G9),"",SUM(G9:G10))</f>
        <v>0</v>
      </c>
      <c r="J9" s="174" t="s">
        <v>58</v>
      </c>
      <c r="M9" s="76" t="s">
        <v>51</v>
      </c>
    </row>
    <row r="10" spans="2:14" ht="14.25" customHeight="1" x14ac:dyDescent="0.25">
      <c r="B10" s="174"/>
      <c r="C10" s="175"/>
      <c r="D10" s="45"/>
      <c r="E10" s="47">
        <v>2</v>
      </c>
      <c r="F10" s="47" t="s">
        <v>30</v>
      </c>
      <c r="G10" s="47">
        <v>0</v>
      </c>
      <c r="H10" s="45"/>
      <c r="I10" s="175"/>
      <c r="J10" s="174"/>
    </row>
    <row r="11" spans="2:14" ht="18.75" x14ac:dyDescent="0.25">
      <c r="B11" s="42" t="s">
        <v>59</v>
      </c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70" t="s">
        <v>45</v>
      </c>
      <c r="C14" s="171">
        <f>IF(ISBLANK(E14),"",SUM(E14:E15))</f>
        <v>0</v>
      </c>
      <c r="D14" s="50"/>
      <c r="E14" s="46">
        <v>0</v>
      </c>
      <c r="F14" s="46" t="s">
        <v>30</v>
      </c>
      <c r="G14" s="46">
        <v>0</v>
      </c>
      <c r="H14" s="50"/>
      <c r="I14" s="171">
        <f>IF(ISBLANK(G14),"",SUM(G14:G15))</f>
        <v>3</v>
      </c>
      <c r="J14" s="170" t="s">
        <v>60</v>
      </c>
    </row>
    <row r="15" spans="2:14" ht="14.25" customHeight="1" x14ac:dyDescent="0.25">
      <c r="B15" s="170"/>
      <c r="C15" s="171"/>
      <c r="D15" s="50"/>
      <c r="E15" s="46">
        <v>0</v>
      </c>
      <c r="F15" s="46" t="s">
        <v>30</v>
      </c>
      <c r="G15" s="46">
        <v>3</v>
      </c>
      <c r="H15" s="50"/>
      <c r="I15" s="171"/>
      <c r="J15" s="170"/>
    </row>
    <row r="16" spans="2:14" ht="18.75" x14ac:dyDescent="0.25">
      <c r="B16" s="37" t="s">
        <v>61</v>
      </c>
      <c r="C16" s="34"/>
      <c r="D16" s="34"/>
      <c r="E16" s="177" t="s">
        <v>25</v>
      </c>
      <c r="F16" s="177"/>
      <c r="G16" s="177"/>
      <c r="H16" s="34"/>
      <c r="I16" s="34"/>
      <c r="J16" s="38"/>
    </row>
    <row r="17" spans="2:10" ht="18.75" x14ac:dyDescent="0.25">
      <c r="B17" s="37"/>
      <c r="C17" s="48"/>
      <c r="D17" s="48"/>
      <c r="E17" s="177" t="s">
        <v>26</v>
      </c>
      <c r="F17" s="177"/>
      <c r="G17" s="177"/>
      <c r="H17" s="48"/>
      <c r="I17" s="48"/>
      <c r="J17" s="38"/>
    </row>
    <row r="18" spans="2:10" ht="18.75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2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25"/>
  </sheetData>
  <mergeCells count="22">
    <mergeCell ref="B1:I1"/>
    <mergeCell ref="C2:I2"/>
    <mergeCell ref="B4:B5"/>
    <mergeCell ref="C4:C5"/>
    <mergeCell ref="D4:D5"/>
    <mergeCell ref="H4:H5"/>
    <mergeCell ref="I4:I5"/>
    <mergeCell ref="B14:B15"/>
    <mergeCell ref="C14:C15"/>
    <mergeCell ref="I14:I15"/>
    <mergeCell ref="J4:J5"/>
    <mergeCell ref="E6:G6"/>
    <mergeCell ref="E7:G7"/>
    <mergeCell ref="B9:B10"/>
    <mergeCell ref="C9:C10"/>
    <mergeCell ref="I9:I10"/>
    <mergeCell ref="J9:J10"/>
    <mergeCell ref="E16:G16"/>
    <mergeCell ref="E17:G17"/>
    <mergeCell ref="J14:J15"/>
    <mergeCell ref="E11:G11"/>
    <mergeCell ref="E12:G12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3"/>
  <sheetViews>
    <sheetView workbookViewId="0">
      <selection activeCell="C20" sqref="C20"/>
    </sheetView>
  </sheetViews>
  <sheetFormatPr defaultRowHeight="12.75" x14ac:dyDescent="0.25"/>
  <cols>
    <col min="1" max="1" width="3.265625" style="16" customWidth="1"/>
    <col min="2" max="2" width="6.1328125" style="1" customWidth="1"/>
    <col min="3" max="3" width="29.265625" style="1" customWidth="1"/>
    <col min="4" max="10" width="6.1328125" style="1" customWidth="1"/>
    <col min="11" max="11" width="8.86328125" customWidth="1"/>
    <col min="12" max="12" width="11.265625" customWidth="1"/>
    <col min="13" max="13" width="5.59765625" customWidth="1"/>
  </cols>
  <sheetData>
    <row r="1" spans="2:11" ht="21.75" customHeight="1" x14ac:dyDescent="0.25">
      <c r="B1" s="165" t="str">
        <f>星取表!C1</f>
        <v>2024　道南ブロックカブスチャレンジリーグU-15</v>
      </c>
      <c r="C1" s="165"/>
      <c r="D1" s="165"/>
      <c r="E1" s="165"/>
      <c r="F1" s="165"/>
      <c r="G1" s="165"/>
      <c r="H1" s="165"/>
      <c r="I1" s="165" t="s">
        <v>22</v>
      </c>
      <c r="J1" s="165"/>
      <c r="K1" s="165"/>
    </row>
    <row r="2" spans="2:11" ht="11.25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1" ht="21.75" customHeight="1" x14ac:dyDescent="0.25">
      <c r="C3" s="14"/>
      <c r="D3" s="9"/>
      <c r="E3" s="9"/>
      <c r="F3" s="9"/>
      <c r="G3" s="166" t="s">
        <v>24</v>
      </c>
      <c r="H3" s="166"/>
      <c r="I3" s="167" t="str">
        <f>星取表!BJ2</f>
        <v xml:space="preserve"> 9月24日(火)</v>
      </c>
      <c r="J3" s="167"/>
      <c r="K3" s="167"/>
    </row>
    <row r="4" spans="2:11" ht="21.75" customHeight="1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</row>
    <row r="5" spans="2:11" ht="21.75" customHeight="1" x14ac:dyDescent="0.25">
      <c r="B5" s="10">
        <v>1</v>
      </c>
      <c r="C5" s="11" t="str">
        <f>VLOOKUP($B5,星取表!$A$4:$BX$35,3,0)</f>
        <v>ELSOLE FC</v>
      </c>
      <c r="D5" s="10">
        <f>VLOOKUP($B5,星取表!$A$4:$BX$35,66,0)</f>
        <v>24</v>
      </c>
      <c r="E5" s="10">
        <f>VLOOKUP($B5,星取表!$A$4:$BX$35,58,0)</f>
        <v>9</v>
      </c>
      <c r="F5" s="10">
        <f>VLOOKUP($B5,星取表!$A$4:$BX$35,60,0)</f>
        <v>8</v>
      </c>
      <c r="G5" s="10">
        <f>VLOOKUP($B5,星取表!$A$4:$BX$35,62,0)</f>
        <v>0</v>
      </c>
      <c r="H5" s="10">
        <f>VLOOKUP($B5,星取表!$A$4:$BX$35,64,0)</f>
        <v>1</v>
      </c>
      <c r="I5" s="10">
        <f>VLOOKUP($B5,星取表!$A$4:$BX$35,68,0)</f>
        <v>37</v>
      </c>
      <c r="J5" s="10">
        <f>VLOOKUP($B5,星取表!$A$4:$BX$35,70,0)</f>
        <v>3</v>
      </c>
      <c r="K5" s="10">
        <f>VLOOKUP($B5,星取表!$A$4:$BX$35,72,0)</f>
        <v>34</v>
      </c>
    </row>
    <row r="6" spans="2:11" ht="21.75" customHeight="1" x14ac:dyDescent="0.25">
      <c r="B6" s="12">
        <v>2</v>
      </c>
      <c r="C6" s="13" t="str">
        <f>VLOOKUP($B6,星取表!$A$4:$BX$35,3,0)</f>
        <v>バロンドール</v>
      </c>
      <c r="D6" s="12">
        <f>VLOOKUP($B6,星取表!$A$4:$BX$35,66,0)</f>
        <v>24</v>
      </c>
      <c r="E6" s="12">
        <f>VLOOKUP($B6,星取表!$A$4:$BX$35,58,0)</f>
        <v>9</v>
      </c>
      <c r="F6" s="12">
        <f>VLOOKUP($B6,星取表!$A$4:$BX$35,60,0)</f>
        <v>8</v>
      </c>
      <c r="G6" s="12">
        <f>VLOOKUP($B6,星取表!$A$4:$BX$35,62,0)</f>
        <v>0</v>
      </c>
      <c r="H6" s="12">
        <f>VLOOKUP($B6,星取表!$A$4:$BX$35,64,0)</f>
        <v>1</v>
      </c>
      <c r="I6" s="12">
        <f>VLOOKUP($B6,星取表!$A$4:$BX$35,68,0)</f>
        <v>32</v>
      </c>
      <c r="J6" s="12">
        <f>VLOOKUP($B6,星取表!$A$4:$BX$35,70,0)</f>
        <v>3</v>
      </c>
      <c r="K6" s="12">
        <f>VLOOKUP($B6,星取表!$A$4:$BX$35,72,0)</f>
        <v>29</v>
      </c>
    </row>
    <row r="7" spans="2:11" ht="21.75" customHeight="1" x14ac:dyDescent="0.25">
      <c r="B7" s="10">
        <v>3</v>
      </c>
      <c r="C7" s="11" t="str">
        <f>VLOOKUP($B7,星取表!$A$4:$BX$35,3,0)</f>
        <v>登別市地域クラブ</v>
      </c>
      <c r="D7" s="10">
        <f>VLOOKUP($B7,星取表!$A$4:$BX$35,66,0)</f>
        <v>16</v>
      </c>
      <c r="E7" s="10">
        <f>VLOOKUP($B7,星取表!$A$4:$BX$35,58,0)</f>
        <v>9</v>
      </c>
      <c r="F7" s="10">
        <f>VLOOKUP($B7,星取表!$A$4:$BX$35,60,0)</f>
        <v>5</v>
      </c>
      <c r="G7" s="10">
        <f>VLOOKUP($B7,星取表!$A$4:$BX$35,62,0)</f>
        <v>1</v>
      </c>
      <c r="H7" s="10">
        <f>VLOOKUP($B7,星取表!$A$4:$BX$35,64,0)</f>
        <v>3</v>
      </c>
      <c r="I7" s="10">
        <f>VLOOKUP($B7,星取表!$A$4:$BX$35,68,0)</f>
        <v>21</v>
      </c>
      <c r="J7" s="10">
        <f>VLOOKUP($B7,星取表!$A$4:$BX$35,70,0)</f>
        <v>13</v>
      </c>
      <c r="K7" s="10">
        <f>VLOOKUP($B7,星取表!$A$4:$BX$35,72,0)</f>
        <v>8</v>
      </c>
    </row>
    <row r="8" spans="2:11" ht="21.75" customHeight="1" x14ac:dyDescent="0.25">
      <c r="B8" s="12">
        <v>4</v>
      </c>
      <c r="C8" s="13" t="str">
        <f>VLOOKUP($B8,星取表!$A$4:$BX$35,3,0)</f>
        <v>北海道ASC 2nd</v>
      </c>
      <c r="D8" s="12">
        <f>VLOOKUP($B8,星取表!$A$4:$BX$35,66,0)</f>
        <v>9</v>
      </c>
      <c r="E8" s="12">
        <f>VLOOKUP($B8,星取表!$A$4:$BX$35,58,0)</f>
        <v>9</v>
      </c>
      <c r="F8" s="12">
        <f>VLOOKUP($B8,星取表!$A$4:$BX$35,60,0)</f>
        <v>3</v>
      </c>
      <c r="G8" s="12">
        <f>VLOOKUP($B8,星取表!$A$4:$BX$35,62,0)</f>
        <v>0</v>
      </c>
      <c r="H8" s="12">
        <f>VLOOKUP($B8,星取表!$A$4:$BX$35,64,0)</f>
        <v>6</v>
      </c>
      <c r="I8" s="12">
        <f>VLOOKUP($B8,星取表!$A$4:$BX$35,68,0)</f>
        <v>14</v>
      </c>
      <c r="J8" s="12">
        <f>VLOOKUP($B8,星取表!$A$4:$BX$35,70,0)</f>
        <v>24</v>
      </c>
      <c r="K8" s="12">
        <f>VLOOKUP($B8,星取表!$A$4:$BX$35,72,0)</f>
        <v>-10</v>
      </c>
    </row>
    <row r="9" spans="2:11" ht="21.75" customHeight="1" x14ac:dyDescent="0.25">
      <c r="B9" s="10">
        <v>5</v>
      </c>
      <c r="C9" s="11" t="str">
        <f>VLOOKUP($B9,星取表!$A$4:$BX$35,3,0)</f>
        <v>苫小牧市立青翔中学校</v>
      </c>
      <c r="D9" s="10">
        <f>VLOOKUP($B9,星取表!$A$4:$BX$35,66,0)</f>
        <v>5</v>
      </c>
      <c r="E9" s="10">
        <f>VLOOKUP($B9,星取表!$A$4:$BX$35,58,0)</f>
        <v>9</v>
      </c>
      <c r="F9" s="10">
        <f>VLOOKUP($B9,星取表!$A$4:$BX$35,60,0)</f>
        <v>1</v>
      </c>
      <c r="G9" s="10">
        <f>VLOOKUP($B9,星取表!$A$4:$BX$35,62,0)</f>
        <v>2</v>
      </c>
      <c r="H9" s="10">
        <f>VLOOKUP($B9,星取表!$A$4:$BX$35,64,0)</f>
        <v>6</v>
      </c>
      <c r="I9" s="10">
        <f>VLOOKUP($B9,星取表!$A$4:$BX$35,68,0)</f>
        <v>8</v>
      </c>
      <c r="J9" s="10">
        <f>VLOOKUP($B9,星取表!$A$4:$BX$35,70,0)</f>
        <v>20</v>
      </c>
      <c r="K9" s="10">
        <f>VLOOKUP($B9,星取表!$A$4:$BX$35,72,0)</f>
        <v>-12</v>
      </c>
    </row>
    <row r="10" spans="2:11" ht="21.75" customHeight="1" x14ac:dyDescent="0.25">
      <c r="B10" s="12">
        <v>6</v>
      </c>
      <c r="C10" s="13" t="str">
        <f>VLOOKUP($B10,星取表!$A$4:$BX$35,3,0)</f>
        <v>苫小牧市立啓北中学校</v>
      </c>
      <c r="D10" s="12">
        <f>VLOOKUP($B10,星取表!$A$4:$BX$35,66,0)</f>
        <v>1</v>
      </c>
      <c r="E10" s="12">
        <f>VLOOKUP($B10,星取表!$A$4:$BX$35,58,0)</f>
        <v>9</v>
      </c>
      <c r="F10" s="12">
        <f>VLOOKUP($B10,星取表!$A$4:$BX$35,60,0)</f>
        <v>0</v>
      </c>
      <c r="G10" s="12">
        <f>VLOOKUP($B10,星取表!$A$4:$BX$35,62,0)</f>
        <v>1</v>
      </c>
      <c r="H10" s="12">
        <f>VLOOKUP($B10,星取表!$A$4:$BX$35,64,0)</f>
        <v>8</v>
      </c>
      <c r="I10" s="12">
        <f>VLOOKUP($B10,星取表!$A$4:$BX$35,68,0)</f>
        <v>3</v>
      </c>
      <c r="J10" s="12">
        <f>VLOOKUP($B10,星取表!$A$4:$BX$35,70,0)</f>
        <v>52</v>
      </c>
      <c r="K10" s="12">
        <f>VLOOKUP($B10,星取表!$A$4:$BX$35,72,0)</f>
        <v>-49</v>
      </c>
    </row>
    <row r="11" spans="2:11" ht="21.75" hidden="1" customHeight="1" x14ac:dyDescent="0.25">
      <c r="B11" s="10">
        <v>7</v>
      </c>
      <c r="C11" s="11">
        <f>VLOOKUP($B11,星取表!$A$4:$BX$35,3,0)</f>
        <v>0</v>
      </c>
      <c r="D11" s="10">
        <f>VLOOKUP($B11,星取表!$A$4:$BX$35,66,0)</f>
        <v>0</v>
      </c>
      <c r="E11" s="10">
        <f>VLOOKUP($B11,星取表!$A$4:$BX$35,58,0)</f>
        <v>0</v>
      </c>
      <c r="F11" s="10">
        <f>VLOOKUP($B11,星取表!$A$4:$BX$35,60,0)</f>
        <v>0</v>
      </c>
      <c r="G11" s="10">
        <f>VLOOKUP($B11,星取表!$A$4:$BX$35,62,0)</f>
        <v>0</v>
      </c>
      <c r="H11" s="10">
        <f>VLOOKUP($B11,星取表!$A$4:$BX$35,64,0)</f>
        <v>0</v>
      </c>
      <c r="I11" s="10">
        <f>VLOOKUP($B11,星取表!$A$4:$BX$35,68,0)</f>
        <v>0</v>
      </c>
      <c r="J11" s="10">
        <f>VLOOKUP($B11,星取表!$A$4:$BX$35,70,0)</f>
        <v>0</v>
      </c>
      <c r="K11" s="10">
        <f>VLOOKUP($B11,星取表!$A$4:$BX$35,72,0)</f>
        <v>0</v>
      </c>
    </row>
    <row r="12" spans="2:11" ht="21.75" hidden="1" customHeight="1" x14ac:dyDescent="0.25">
      <c r="B12" s="12">
        <v>8</v>
      </c>
      <c r="C12" s="13" t="e">
        <f>VLOOKUP($B12,星取表!$A$4:$BX$35,3,0)</f>
        <v>#N/A</v>
      </c>
      <c r="D12" s="12" t="e">
        <f>VLOOKUP($B12,星取表!$A$4:$BX$35,66,0)</f>
        <v>#N/A</v>
      </c>
      <c r="E12" s="12" t="e">
        <f>VLOOKUP($B12,星取表!$A$4:$BX$35,58,0)</f>
        <v>#N/A</v>
      </c>
      <c r="F12" s="12" t="e">
        <f>VLOOKUP($B12,星取表!$A$4:$BX$35,60,0)</f>
        <v>#N/A</v>
      </c>
      <c r="G12" s="12" t="e">
        <f>VLOOKUP($B12,星取表!$A$4:$BX$35,62,0)</f>
        <v>#N/A</v>
      </c>
      <c r="H12" s="12" t="e">
        <f>VLOOKUP($B12,星取表!$A$4:$BX$35,64,0)</f>
        <v>#N/A</v>
      </c>
      <c r="I12" s="12" t="e">
        <f>VLOOKUP($B12,星取表!$A$4:$BX$35,68,0)</f>
        <v>#N/A</v>
      </c>
      <c r="J12" s="12" t="e">
        <f>VLOOKUP($B12,星取表!$A$4:$BX$35,70,0)</f>
        <v>#N/A</v>
      </c>
      <c r="K12" s="12" t="e">
        <f>VLOOKUP($B12,星取表!$A$4:$BX$35,72,0)</f>
        <v>#N/A</v>
      </c>
    </row>
    <row r="13" spans="2:11" ht="11.25" customHeight="1" x14ac:dyDescent="0.25">
      <c r="B13"/>
      <c r="C13"/>
      <c r="D13"/>
      <c r="E13"/>
      <c r="F13"/>
      <c r="G13"/>
      <c r="H13"/>
      <c r="I13"/>
      <c r="J13"/>
    </row>
  </sheetData>
  <mergeCells count="4">
    <mergeCell ref="B1:H1"/>
    <mergeCell ref="I1:K1"/>
    <mergeCell ref="G3:H3"/>
    <mergeCell ref="I3:K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"/>
  <sheetViews>
    <sheetView topLeftCell="B1" zoomScale="80" zoomScaleNormal="80" workbookViewId="0">
      <selection activeCell="L7" sqref="L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43</v>
      </c>
      <c r="C2" s="169"/>
      <c r="D2" s="169"/>
      <c r="E2" s="169"/>
      <c r="F2" s="169"/>
      <c r="G2" s="169"/>
      <c r="H2" s="169"/>
      <c r="I2" s="169"/>
      <c r="J2" s="74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/>
      <c r="C4" s="171" t="str">
        <f>IF(ISBLANK(E4),"",SUM(E4:E5))</f>
        <v/>
      </c>
      <c r="D4" s="172"/>
      <c r="E4" s="46"/>
      <c r="F4" s="46" t="s">
        <v>30</v>
      </c>
      <c r="G4" s="61"/>
      <c r="H4" s="172"/>
      <c r="I4" s="171" t="str">
        <f>IF(ISBLANK(G4),"",SUM(G4:G5))</f>
        <v/>
      </c>
      <c r="J4" s="170"/>
      <c r="M4" s="76" t="s">
        <v>46</v>
      </c>
      <c r="N4" s="62"/>
    </row>
    <row r="5" spans="2:14" ht="14.25" customHeight="1" x14ac:dyDescent="0.25">
      <c r="B5" s="170"/>
      <c r="C5" s="171"/>
      <c r="D5" s="172"/>
      <c r="E5" s="46"/>
      <c r="F5" s="46" t="s">
        <v>30</v>
      </c>
      <c r="G5" s="46"/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74"/>
      <c r="C9" s="175" t="str">
        <f>IF(ISBLANK(E9),"",SUM(E9:E10))</f>
        <v/>
      </c>
      <c r="D9" s="45"/>
      <c r="E9" s="47"/>
      <c r="F9" s="47" t="s">
        <v>30</v>
      </c>
      <c r="G9" s="47"/>
      <c r="H9" s="45"/>
      <c r="I9" s="175" t="str">
        <f>IF(ISBLANK(G9),"",SUM(G9:G10))</f>
        <v/>
      </c>
      <c r="J9" s="174"/>
      <c r="M9" s="76" t="s">
        <v>51</v>
      </c>
    </row>
    <row r="10" spans="2:14" ht="14.25" customHeight="1" x14ac:dyDescent="0.25">
      <c r="B10" s="174"/>
      <c r="C10" s="175"/>
      <c r="D10" s="45"/>
      <c r="E10" s="47"/>
      <c r="F10" s="47" t="s">
        <v>30</v>
      </c>
      <c r="G10" s="47"/>
      <c r="H10" s="45"/>
      <c r="I10" s="175"/>
      <c r="J10" s="174"/>
    </row>
    <row r="11" spans="2:14" ht="18.75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52"/>
      <c r="C13" s="15"/>
      <c r="D13" s="17"/>
      <c r="E13" s="40"/>
      <c r="F13" s="40"/>
      <c r="G13" s="40"/>
      <c r="H13" s="17"/>
      <c r="I13" s="15"/>
      <c r="J13" s="53"/>
    </row>
    <row r="14" spans="2:14" ht="14.25" customHeight="1" x14ac:dyDescent="0.25">
      <c r="B14" s="170"/>
      <c r="C14" s="171" t="str">
        <f>IF(ISBLANK(E14),"",SUM(E14:E15))</f>
        <v/>
      </c>
      <c r="D14" s="50"/>
      <c r="E14" s="46"/>
      <c r="F14" s="46" t="s">
        <v>30</v>
      </c>
      <c r="G14" s="46"/>
      <c r="H14" s="50"/>
      <c r="I14" s="171" t="str">
        <f>IF(ISBLANK(G14),"",SUM(G14:G15))</f>
        <v/>
      </c>
      <c r="J14" s="170"/>
    </row>
    <row r="15" spans="2:14" ht="14.25" customHeight="1" x14ac:dyDescent="0.25">
      <c r="B15" s="170"/>
      <c r="C15" s="171"/>
      <c r="D15" s="50"/>
      <c r="E15" s="46"/>
      <c r="F15" s="46" t="s">
        <v>30</v>
      </c>
      <c r="G15" s="46"/>
      <c r="H15" s="50"/>
      <c r="I15" s="171"/>
      <c r="J15" s="173"/>
    </row>
    <row r="16" spans="2:14" ht="14.25" customHeight="1" x14ac:dyDescent="0.25">
      <c r="B16" s="37"/>
      <c r="C16" s="34"/>
      <c r="D16" s="34"/>
      <c r="E16" s="177" t="s">
        <v>25</v>
      </c>
      <c r="F16" s="177"/>
      <c r="G16" s="177"/>
      <c r="H16" s="34"/>
      <c r="I16" s="34"/>
      <c r="J16" s="38"/>
    </row>
    <row r="17" spans="2:10" ht="14.25" customHeight="1" x14ac:dyDescent="0.25">
      <c r="B17" s="37"/>
      <c r="C17" s="48"/>
      <c r="D17" s="48"/>
      <c r="E17" s="177" t="s">
        <v>26</v>
      </c>
      <c r="F17" s="177"/>
      <c r="G17" s="177"/>
      <c r="H17" s="48"/>
      <c r="I17" s="48"/>
      <c r="J17" s="38"/>
    </row>
    <row r="18" spans="2:10" ht="18.75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2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25"/>
    <row r="21" spans="2:10" ht="14.25" customHeight="1" x14ac:dyDescent="0.25"/>
    <row r="22" spans="2:10" ht="14.25" customHeight="1" x14ac:dyDescent="0.25"/>
  </sheetData>
  <mergeCells count="22">
    <mergeCell ref="E16:G16"/>
    <mergeCell ref="E17:G17"/>
    <mergeCell ref="J4:J5"/>
    <mergeCell ref="E6:G6"/>
    <mergeCell ref="E7:G7"/>
    <mergeCell ref="E12:G12"/>
    <mergeCell ref="B14:B15"/>
    <mergeCell ref="C14:C15"/>
    <mergeCell ref="I14:I15"/>
    <mergeCell ref="J14:J15"/>
    <mergeCell ref="B9:B10"/>
    <mergeCell ref="C9:C10"/>
    <mergeCell ref="I9:I10"/>
    <mergeCell ref="J9:J10"/>
    <mergeCell ref="E11:G11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6B1F-F2DF-4BDD-8623-C137293E4B64}">
  <dimension ref="A1:H8"/>
  <sheetViews>
    <sheetView workbookViewId="0">
      <selection activeCell="A2" sqref="A2:E2"/>
    </sheetView>
  </sheetViews>
  <sheetFormatPr defaultRowHeight="12.75" x14ac:dyDescent="0.25"/>
  <cols>
    <col min="6" max="6" width="17.9296875" customWidth="1"/>
    <col min="7" max="7" width="18.1328125" customWidth="1"/>
    <col min="8" max="8" width="18.19921875" customWidth="1"/>
  </cols>
  <sheetData>
    <row r="1" spans="1:8" ht="41.65" x14ac:dyDescent="0.25">
      <c r="A1" s="78" t="s">
        <v>96</v>
      </c>
    </row>
    <row r="2" spans="1:8" ht="25.5" customHeight="1" x14ac:dyDescent="0.25">
      <c r="A2" s="181"/>
      <c r="B2" s="181"/>
      <c r="C2" s="181"/>
      <c r="D2" s="181"/>
      <c r="E2" s="181"/>
      <c r="F2" s="79" t="s">
        <v>71</v>
      </c>
      <c r="G2" s="79" t="s">
        <v>72</v>
      </c>
      <c r="H2" s="79" t="s">
        <v>73</v>
      </c>
    </row>
    <row r="3" spans="1:8" s="82" customFormat="1" ht="50" customHeight="1" x14ac:dyDescent="0.25">
      <c r="A3" s="178" t="s">
        <v>74</v>
      </c>
      <c r="B3" s="179"/>
      <c r="C3" s="179"/>
      <c r="D3" s="179"/>
      <c r="E3" s="180"/>
      <c r="F3" s="80" t="s">
        <v>61</v>
      </c>
      <c r="G3" s="81"/>
      <c r="H3" s="81"/>
    </row>
    <row r="4" spans="1:8" s="82" customFormat="1" ht="50" customHeight="1" x14ac:dyDescent="0.25">
      <c r="A4" s="178" t="s">
        <v>75</v>
      </c>
      <c r="B4" s="179"/>
      <c r="C4" s="179"/>
      <c r="D4" s="179"/>
      <c r="E4" s="180"/>
      <c r="F4" s="80" t="s">
        <v>94</v>
      </c>
      <c r="G4" s="81"/>
      <c r="H4" s="81"/>
    </row>
    <row r="5" spans="1:8" s="82" customFormat="1" ht="50" customHeight="1" x14ac:dyDescent="0.25">
      <c r="A5" s="178" t="s">
        <v>48</v>
      </c>
      <c r="B5" s="179"/>
      <c r="C5" s="179"/>
      <c r="D5" s="179"/>
      <c r="E5" s="180"/>
      <c r="F5" s="81"/>
      <c r="G5" s="81" t="s">
        <v>88</v>
      </c>
      <c r="H5" s="81"/>
    </row>
    <row r="6" spans="1:8" s="82" customFormat="1" ht="50" customHeight="1" x14ac:dyDescent="0.25">
      <c r="A6" s="178" t="s">
        <v>76</v>
      </c>
      <c r="B6" s="179"/>
      <c r="C6" s="179"/>
      <c r="D6" s="179"/>
      <c r="E6" s="180"/>
      <c r="F6" s="81"/>
      <c r="G6" s="81"/>
      <c r="H6" s="81"/>
    </row>
    <row r="7" spans="1:8" s="82" customFormat="1" ht="50" customHeight="1" x14ac:dyDescent="0.25">
      <c r="A7" s="178" t="s">
        <v>69</v>
      </c>
      <c r="B7" s="179"/>
      <c r="C7" s="179"/>
      <c r="D7" s="179"/>
      <c r="E7" s="180"/>
      <c r="F7" s="80"/>
      <c r="G7" s="81"/>
      <c r="H7" s="81"/>
    </row>
    <row r="8" spans="1:8" s="82" customFormat="1" ht="50" customHeight="1" x14ac:dyDescent="0.25">
      <c r="A8" s="178" t="s">
        <v>77</v>
      </c>
      <c r="B8" s="179"/>
      <c r="C8" s="179"/>
      <c r="D8" s="179"/>
      <c r="E8" s="180"/>
      <c r="F8" s="80" t="s">
        <v>95</v>
      </c>
      <c r="G8" s="81"/>
      <c r="H8" s="81"/>
    </row>
  </sheetData>
  <mergeCells count="7">
    <mergeCell ref="A8:E8"/>
    <mergeCell ref="A2:E2"/>
    <mergeCell ref="A3:E3"/>
    <mergeCell ref="A4:E4"/>
    <mergeCell ref="A5:E5"/>
    <mergeCell ref="A6:E6"/>
    <mergeCell ref="A7:E7"/>
  </mergeCells>
  <phoneticPr fontId="2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B1" zoomScale="80" zoomScaleNormal="80" workbookViewId="0">
      <selection activeCell="J17" sqref="J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40</v>
      </c>
      <c r="C2" s="169"/>
      <c r="D2" s="169"/>
      <c r="E2" s="169"/>
      <c r="F2" s="169"/>
      <c r="G2" s="169"/>
      <c r="H2" s="169"/>
      <c r="I2" s="169"/>
      <c r="J2" s="74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65</v>
      </c>
      <c r="C4" s="171">
        <f>IF(ISBLANK(E4),"",SUM(E4:E5))</f>
        <v>2</v>
      </c>
      <c r="D4" s="172"/>
      <c r="E4" s="46">
        <v>1</v>
      </c>
      <c r="F4" s="46" t="s">
        <v>41</v>
      </c>
      <c r="G4" s="46">
        <v>0</v>
      </c>
      <c r="H4" s="172"/>
      <c r="I4" s="171">
        <f>IF(ISBLANK(G4),"",SUM(G4:G5))</f>
        <v>0</v>
      </c>
      <c r="J4" s="170" t="s">
        <v>83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1</v>
      </c>
      <c r="F5" s="46" t="s">
        <v>41</v>
      </c>
      <c r="G5" s="46">
        <v>0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74" t="s">
        <v>45</v>
      </c>
      <c r="C9" s="175">
        <f>IF(ISBLANK(E9),"",SUM(E9:E10))</f>
        <v>5</v>
      </c>
      <c r="D9" s="45"/>
      <c r="E9" s="47">
        <v>1</v>
      </c>
      <c r="F9" s="47" t="s">
        <v>41</v>
      </c>
      <c r="G9" s="47">
        <v>0</v>
      </c>
      <c r="H9" s="45"/>
      <c r="I9" s="175">
        <f>IF(ISBLANK(G9),"",SUM(G9:G10))</f>
        <v>0</v>
      </c>
      <c r="J9" s="174" t="s">
        <v>87</v>
      </c>
      <c r="M9" s="76" t="s">
        <v>51</v>
      </c>
    </row>
    <row r="10" spans="2:14" ht="14.25" customHeight="1" x14ac:dyDescent="0.25">
      <c r="B10" s="174"/>
      <c r="C10" s="175"/>
      <c r="D10" s="45"/>
      <c r="E10" s="47">
        <v>4</v>
      </c>
      <c r="F10" s="47" t="s">
        <v>41</v>
      </c>
      <c r="G10" s="47">
        <v>0</v>
      </c>
      <c r="H10" s="45"/>
      <c r="I10" s="175"/>
      <c r="J10" s="174"/>
    </row>
    <row r="11" spans="2:14" ht="18.75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54"/>
      <c r="C13" s="55"/>
      <c r="D13" s="56"/>
      <c r="E13" s="17"/>
      <c r="F13" s="57"/>
      <c r="G13" s="58"/>
      <c r="H13" s="58"/>
      <c r="I13" s="59"/>
      <c r="J13" s="60"/>
    </row>
    <row r="14" spans="2:14" ht="14.25" customHeight="1" x14ac:dyDescent="0.25">
      <c r="B14" s="170" t="s">
        <v>79</v>
      </c>
      <c r="C14" s="171">
        <f>IF(ISBLANK(E14),"",SUM(E14:E15))</f>
        <v>0</v>
      </c>
      <c r="D14" s="50"/>
      <c r="E14" s="46">
        <v>0</v>
      </c>
      <c r="F14" s="46" t="s">
        <v>42</v>
      </c>
      <c r="G14" s="46">
        <v>3</v>
      </c>
      <c r="H14" s="50"/>
      <c r="I14" s="171">
        <f>IF(ISBLANK(G14),"",SUM(G14:G15))</f>
        <v>3</v>
      </c>
      <c r="J14" s="170" t="s">
        <v>56</v>
      </c>
    </row>
    <row r="15" spans="2:14" ht="14.25" customHeight="1" x14ac:dyDescent="0.25">
      <c r="B15" s="170"/>
      <c r="C15" s="171"/>
      <c r="D15" s="50"/>
      <c r="E15" s="46">
        <v>0</v>
      </c>
      <c r="F15" s="46" t="s">
        <v>42</v>
      </c>
      <c r="G15" s="46">
        <v>0</v>
      </c>
      <c r="H15" s="50"/>
      <c r="I15" s="171"/>
      <c r="J15" s="173"/>
    </row>
    <row r="16" spans="2:14" ht="18.75" x14ac:dyDescent="0.25">
      <c r="B16" s="37" t="s">
        <v>92</v>
      </c>
      <c r="C16" s="34"/>
      <c r="D16" s="34"/>
      <c r="E16" s="177" t="s">
        <v>25</v>
      </c>
      <c r="F16" s="177"/>
      <c r="G16" s="177"/>
      <c r="H16" s="34"/>
      <c r="I16" s="34"/>
      <c r="J16" s="38" t="s">
        <v>93</v>
      </c>
    </row>
    <row r="17" spans="2:10" ht="18.75" x14ac:dyDescent="0.25">
      <c r="B17" s="37"/>
      <c r="C17" s="48"/>
      <c r="D17" s="48"/>
      <c r="E17" s="177" t="s">
        <v>26</v>
      </c>
      <c r="F17" s="177"/>
      <c r="G17" s="177"/>
      <c r="H17" s="48"/>
      <c r="I17" s="48"/>
      <c r="J17" s="38"/>
    </row>
    <row r="18" spans="2:10" ht="21.75" customHeight="1" x14ac:dyDescent="0.25">
      <c r="B18" s="36"/>
      <c r="C18" s="169"/>
      <c r="D18" s="169"/>
      <c r="E18" s="169"/>
      <c r="F18" s="169"/>
      <c r="G18" s="169"/>
      <c r="H18" s="169"/>
      <c r="I18" s="169"/>
      <c r="J18" s="35"/>
    </row>
    <row r="19" spans="2:10" ht="14.25" customHeight="1" x14ac:dyDescent="0.2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25"/>
    <row r="23" spans="2:10" ht="14.25" customHeight="1" x14ac:dyDescent="0.25"/>
    <row r="24" spans="2:10" ht="14.25" customHeight="1" x14ac:dyDescent="0.25"/>
  </sheetData>
  <mergeCells count="23">
    <mergeCell ref="B1:I1"/>
    <mergeCell ref="C2:I2"/>
    <mergeCell ref="B4:B5"/>
    <mergeCell ref="C4:C5"/>
    <mergeCell ref="D4:D5"/>
    <mergeCell ref="H4:H5"/>
    <mergeCell ref="I4:I5"/>
    <mergeCell ref="J14:J15"/>
    <mergeCell ref="J4:J5"/>
    <mergeCell ref="E6:G6"/>
    <mergeCell ref="E7:G7"/>
    <mergeCell ref="B9:B10"/>
    <mergeCell ref="C9:C10"/>
    <mergeCell ref="I9:I10"/>
    <mergeCell ref="J9:J10"/>
    <mergeCell ref="E11:G11"/>
    <mergeCell ref="E16:G16"/>
    <mergeCell ref="E17:G17"/>
    <mergeCell ref="C18:I18"/>
    <mergeCell ref="E12:G12"/>
    <mergeCell ref="B14:B15"/>
    <mergeCell ref="C14:C15"/>
    <mergeCell ref="I14:I1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zoomScaleNormal="100" workbookViewId="0">
      <selection activeCell="B17" sqref="B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39</v>
      </c>
      <c r="C2" s="169"/>
      <c r="D2" s="169"/>
      <c r="E2" s="169"/>
      <c r="F2" s="169"/>
      <c r="G2" s="169"/>
      <c r="H2" s="169"/>
      <c r="I2" s="169"/>
      <c r="J2" s="74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87</v>
      </c>
      <c r="C4" s="171">
        <f>IF(ISBLANK(E4),"",SUM(E4:E5))</f>
        <v>0</v>
      </c>
      <c r="D4" s="172"/>
      <c r="E4" s="46">
        <v>0</v>
      </c>
      <c r="F4" s="46" t="s">
        <v>30</v>
      </c>
      <c r="G4" s="46">
        <v>5</v>
      </c>
      <c r="H4" s="172"/>
      <c r="I4" s="171">
        <f>IF(ISBLANK(G4),"",SUM(G4:G5))</f>
        <v>10</v>
      </c>
      <c r="J4" s="170" t="s">
        <v>56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0</v>
      </c>
      <c r="F5" s="46" t="s">
        <v>30</v>
      </c>
      <c r="G5" s="46">
        <v>5</v>
      </c>
      <c r="H5" s="172"/>
      <c r="I5" s="171"/>
      <c r="J5" s="173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74" t="s">
        <v>45</v>
      </c>
      <c r="C9" s="175">
        <f>IF(ISBLANK(E9),"",SUM(E9:E10))</f>
        <v>0</v>
      </c>
      <c r="D9" s="45"/>
      <c r="E9" s="47">
        <v>0</v>
      </c>
      <c r="F9" s="47" t="s">
        <v>30</v>
      </c>
      <c r="G9" s="47">
        <v>2</v>
      </c>
      <c r="H9" s="45"/>
      <c r="I9" s="175">
        <f>IF(ISBLANK(G9),"",SUM(G9:G10))</f>
        <v>3</v>
      </c>
      <c r="J9" s="174" t="s">
        <v>57</v>
      </c>
      <c r="M9" s="76" t="s">
        <v>51</v>
      </c>
    </row>
    <row r="10" spans="2:14" ht="14.25" customHeight="1" x14ac:dyDescent="0.25">
      <c r="B10" s="182"/>
      <c r="C10" s="175"/>
      <c r="D10" s="45"/>
      <c r="E10" s="47">
        <v>0</v>
      </c>
      <c r="F10" s="47" t="s">
        <v>30</v>
      </c>
      <c r="G10" s="47">
        <v>1</v>
      </c>
      <c r="H10" s="45"/>
      <c r="I10" s="175"/>
      <c r="J10" s="174"/>
    </row>
    <row r="11" spans="2:14" ht="14.25" customHeight="1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 t="s">
        <v>59</v>
      </c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84" t="s">
        <v>60</v>
      </c>
      <c r="C14" s="183">
        <f>IF(ISBLANK(E14),"",SUM(E14:E15))</f>
        <v>4</v>
      </c>
      <c r="D14" s="68"/>
      <c r="E14" s="63">
        <v>1</v>
      </c>
      <c r="F14" s="63" t="s">
        <v>30</v>
      </c>
      <c r="G14" s="63">
        <v>0</v>
      </c>
      <c r="H14" s="68"/>
      <c r="I14" s="183">
        <f>IF(ISBLANK(G14),"",SUM(G14:G15))</f>
        <v>0</v>
      </c>
      <c r="J14" s="184" t="s">
        <v>83</v>
      </c>
    </row>
    <row r="15" spans="2:14" ht="14.25" customHeight="1" x14ac:dyDescent="0.25">
      <c r="B15" s="184"/>
      <c r="C15" s="183"/>
      <c r="D15" s="68"/>
      <c r="E15" s="63">
        <v>3</v>
      </c>
      <c r="F15" s="63" t="s">
        <v>30</v>
      </c>
      <c r="G15" s="63">
        <v>0</v>
      </c>
      <c r="H15" s="68"/>
      <c r="I15" s="183"/>
      <c r="J15" s="184"/>
    </row>
    <row r="16" spans="2:14" ht="14.25" customHeight="1" x14ac:dyDescent="0.25">
      <c r="B16" s="64" t="s">
        <v>89</v>
      </c>
      <c r="C16" s="67"/>
      <c r="D16" s="68"/>
      <c r="E16" s="185" t="s">
        <v>25</v>
      </c>
      <c r="F16" s="185"/>
      <c r="G16" s="185"/>
      <c r="H16" s="68"/>
      <c r="I16" s="67"/>
      <c r="J16" s="66"/>
    </row>
    <row r="17" spans="2:10" ht="14.25" customHeight="1" x14ac:dyDescent="0.25">
      <c r="B17" s="64"/>
      <c r="C17" s="67"/>
      <c r="D17" s="68"/>
      <c r="E17" s="185" t="s">
        <v>26</v>
      </c>
      <c r="F17" s="185"/>
      <c r="G17" s="185"/>
      <c r="H17" s="68"/>
      <c r="I17" s="67"/>
      <c r="J17" s="66"/>
    </row>
    <row r="18" spans="2:10" ht="18.75" x14ac:dyDescent="0.25">
      <c r="B18" s="54"/>
      <c r="C18" s="55"/>
      <c r="D18" s="56"/>
      <c r="E18" s="17"/>
      <c r="F18" s="57"/>
      <c r="G18" s="58"/>
      <c r="H18" s="58"/>
      <c r="I18" s="59"/>
      <c r="J18" s="60"/>
    </row>
    <row r="19" spans="2:10" ht="14.25" customHeight="1" x14ac:dyDescent="0.25"/>
    <row r="20" spans="2:10" ht="14.25" customHeight="1" x14ac:dyDescent="0.25"/>
    <row r="21" spans="2:10" ht="14.25" customHeight="1" x14ac:dyDescent="0.25"/>
    <row r="22" spans="2:10" ht="14.25" customHeight="1" x14ac:dyDescent="0.2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3"/>
  <sheetViews>
    <sheetView zoomScaleNormal="100" workbookViewId="0">
      <selection activeCell="J17" sqref="J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44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60</v>
      </c>
      <c r="C4" s="171">
        <f>IF(ISBLANK(E4),"",SUM(E4:E5))</f>
        <v>8</v>
      </c>
      <c r="D4" s="172"/>
      <c r="E4" s="46">
        <v>3</v>
      </c>
      <c r="F4" s="46" t="s">
        <v>30</v>
      </c>
      <c r="G4" s="46">
        <v>0</v>
      </c>
      <c r="H4" s="172"/>
      <c r="I4" s="171">
        <f>IF(ISBLANK(G4),"",SUM(G4:G5))</f>
        <v>0</v>
      </c>
      <c r="J4" s="170" t="s">
        <v>57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5</v>
      </c>
      <c r="F5" s="46" t="s">
        <v>30</v>
      </c>
      <c r="G5" s="46">
        <v>0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86" t="s">
        <v>83</v>
      </c>
      <c r="C9" s="175">
        <f>IF(ISBLANK(E9),"",SUM(E9:E10))</f>
        <v>1</v>
      </c>
      <c r="D9" s="45"/>
      <c r="E9" s="47">
        <v>1</v>
      </c>
      <c r="F9" s="47" t="s">
        <v>30</v>
      </c>
      <c r="G9" s="47">
        <v>1</v>
      </c>
      <c r="H9" s="45"/>
      <c r="I9" s="175">
        <f>IF(ISBLANK(G9),"",SUM(G9:G10))</f>
        <v>1</v>
      </c>
      <c r="J9" s="174" t="s">
        <v>84</v>
      </c>
      <c r="M9" s="76" t="s">
        <v>51</v>
      </c>
    </row>
    <row r="10" spans="2:14" ht="14.25" customHeight="1" x14ac:dyDescent="0.25">
      <c r="B10" s="186"/>
      <c r="C10" s="175"/>
      <c r="D10" s="45"/>
      <c r="E10" s="47">
        <v>0</v>
      </c>
      <c r="F10" s="47" t="s">
        <v>30</v>
      </c>
      <c r="G10" s="47">
        <v>0</v>
      </c>
      <c r="H10" s="45"/>
      <c r="I10" s="175"/>
      <c r="J10" s="174"/>
    </row>
    <row r="11" spans="2:14" ht="14.25" customHeight="1" x14ac:dyDescent="0.25">
      <c r="B11" s="42"/>
      <c r="C11" s="49"/>
      <c r="D11" s="45"/>
      <c r="E11" s="176" t="s">
        <v>25</v>
      </c>
      <c r="F11" s="176"/>
      <c r="G11" s="176"/>
      <c r="H11" s="45"/>
      <c r="I11" s="49"/>
      <c r="J11" s="43"/>
    </row>
    <row r="12" spans="2:14" ht="14.25" customHeight="1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x14ac:dyDescent="0.25">
      <c r="B14" s="184" t="s">
        <v>45</v>
      </c>
      <c r="C14" s="183">
        <f>IF(ISBLANK(E14),"",SUM(E14:E15))</f>
        <v>0</v>
      </c>
      <c r="D14" s="68"/>
      <c r="E14" s="63">
        <v>0</v>
      </c>
      <c r="F14" s="63" t="s">
        <v>30</v>
      </c>
      <c r="G14" s="63">
        <v>2</v>
      </c>
      <c r="H14" s="68"/>
      <c r="I14" s="183">
        <f>IF(ISBLANK(G14),"",SUM(G14:G15))</f>
        <v>3</v>
      </c>
      <c r="J14" s="184" t="s">
        <v>56</v>
      </c>
    </row>
    <row r="15" spans="2:14" ht="14.25" customHeight="1" x14ac:dyDescent="0.25">
      <c r="B15" s="184"/>
      <c r="C15" s="183"/>
      <c r="D15" s="68"/>
      <c r="E15" s="63">
        <v>0</v>
      </c>
      <c r="F15" s="63" t="s">
        <v>30</v>
      </c>
      <c r="G15" s="63">
        <v>1</v>
      </c>
      <c r="H15" s="68"/>
      <c r="I15" s="183"/>
      <c r="J15" s="184"/>
    </row>
    <row r="16" spans="2:14" ht="14.25" customHeight="1" x14ac:dyDescent="0.25">
      <c r="B16" s="64"/>
      <c r="C16" s="67"/>
      <c r="D16" s="68"/>
      <c r="E16" s="185" t="s">
        <v>25</v>
      </c>
      <c r="F16" s="185"/>
      <c r="G16" s="185"/>
      <c r="H16" s="68"/>
      <c r="I16" s="67"/>
      <c r="J16" s="66" t="s">
        <v>86</v>
      </c>
    </row>
    <row r="17" spans="2:10" ht="14.25" customHeight="1" x14ac:dyDescent="0.25">
      <c r="B17" s="64"/>
      <c r="C17" s="67"/>
      <c r="D17" s="68"/>
      <c r="E17" s="185" t="s">
        <v>26</v>
      </c>
      <c r="F17" s="185"/>
      <c r="G17" s="185"/>
      <c r="H17" s="68"/>
      <c r="I17" s="67"/>
      <c r="J17" s="66"/>
    </row>
    <row r="18" spans="2:10" ht="14.25" customHeight="1" x14ac:dyDescent="0.25">
      <c r="B18" s="52"/>
      <c r="C18" s="15"/>
      <c r="D18" s="17"/>
      <c r="E18" s="40"/>
      <c r="F18" s="40"/>
      <c r="G18" s="40"/>
      <c r="H18" s="17"/>
      <c r="I18" s="15"/>
      <c r="J18" s="53"/>
    </row>
    <row r="19" spans="2:10" ht="14.25" customHeight="1" x14ac:dyDescent="0.25"/>
    <row r="20" spans="2:10" ht="14.25" customHeight="1" x14ac:dyDescent="0.25"/>
    <row r="22" spans="2:10" ht="14.25" customHeight="1" x14ac:dyDescent="0.25"/>
    <row r="23" spans="2:10" ht="14.25" customHeight="1" x14ac:dyDescent="0.2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"/>
  <sheetViews>
    <sheetView zoomScaleNormal="100" workbookViewId="0">
      <selection activeCell="E17" sqref="E17:G17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38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84" t="s">
        <v>65</v>
      </c>
      <c r="C4" s="183">
        <f>IF(ISBLANK(E4),"",SUM(E4:E5))</f>
        <v>6</v>
      </c>
      <c r="D4" s="189"/>
      <c r="E4" s="63">
        <v>2</v>
      </c>
      <c r="F4" s="63" t="s">
        <v>30</v>
      </c>
      <c r="G4" s="63">
        <v>0</v>
      </c>
      <c r="H4" s="189"/>
      <c r="I4" s="183">
        <f>IF(ISBLANK(G4),"",SUM(G4:G5))</f>
        <v>0</v>
      </c>
      <c r="J4" s="184" t="s">
        <v>78</v>
      </c>
      <c r="M4" s="76" t="s">
        <v>46</v>
      </c>
      <c r="N4" s="62"/>
    </row>
    <row r="5" spans="2:14" ht="14.25" customHeight="1" x14ac:dyDescent="0.25">
      <c r="B5" s="184"/>
      <c r="C5" s="183"/>
      <c r="D5" s="189"/>
      <c r="E5" s="63">
        <v>4</v>
      </c>
      <c r="F5" s="63" t="s">
        <v>30</v>
      </c>
      <c r="G5" s="63">
        <v>0</v>
      </c>
      <c r="H5" s="189"/>
      <c r="I5" s="183"/>
      <c r="J5" s="184"/>
      <c r="M5" s="76" t="s">
        <v>47</v>
      </c>
    </row>
    <row r="6" spans="2:14" ht="18.75" x14ac:dyDescent="0.25">
      <c r="B6" s="64"/>
      <c r="C6" s="65"/>
      <c r="D6" s="65"/>
      <c r="E6" s="185" t="s">
        <v>25</v>
      </c>
      <c r="F6" s="185"/>
      <c r="G6" s="185"/>
      <c r="H6" s="65"/>
      <c r="I6" s="65"/>
      <c r="J6" s="66"/>
      <c r="M6" s="76" t="s">
        <v>48</v>
      </c>
    </row>
    <row r="7" spans="2:14" ht="18.75" x14ac:dyDescent="0.25">
      <c r="B7" s="64"/>
      <c r="C7" s="67"/>
      <c r="D7" s="67"/>
      <c r="E7" s="185" t="s">
        <v>26</v>
      </c>
      <c r="F7" s="185"/>
      <c r="G7" s="185"/>
      <c r="H7" s="67"/>
      <c r="I7" s="67"/>
      <c r="J7" s="66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86" t="s">
        <v>55</v>
      </c>
      <c r="C9" s="188">
        <f>IF(ISBLANK(E9),"",SUM(E9:E10))</f>
        <v>1</v>
      </c>
      <c r="D9" s="69"/>
      <c r="E9" s="70">
        <v>0</v>
      </c>
      <c r="F9" s="70" t="s">
        <v>30</v>
      </c>
      <c r="G9" s="70">
        <v>1</v>
      </c>
      <c r="H9" s="69"/>
      <c r="I9" s="188">
        <f>IF(ISBLANK(G9),"",SUM(G9:G10))</f>
        <v>3</v>
      </c>
      <c r="J9" s="186" t="s">
        <v>56</v>
      </c>
      <c r="M9" s="76" t="s">
        <v>51</v>
      </c>
    </row>
    <row r="10" spans="2:14" ht="14.25" customHeight="1" x14ac:dyDescent="0.25">
      <c r="B10" s="187"/>
      <c r="C10" s="188"/>
      <c r="D10" s="69"/>
      <c r="E10" s="70">
        <v>1</v>
      </c>
      <c r="F10" s="70" t="s">
        <v>30</v>
      </c>
      <c r="G10" s="70">
        <v>2</v>
      </c>
      <c r="H10" s="69"/>
      <c r="I10" s="188"/>
      <c r="J10" s="186"/>
    </row>
    <row r="11" spans="2:14" ht="14.25" customHeight="1" x14ac:dyDescent="0.25">
      <c r="B11" s="71"/>
      <c r="C11" s="72"/>
      <c r="D11" s="69"/>
      <c r="E11" s="190" t="s">
        <v>25</v>
      </c>
      <c r="F11" s="190"/>
      <c r="G11" s="190"/>
      <c r="H11" s="69"/>
      <c r="I11" s="72"/>
      <c r="J11" s="73"/>
    </row>
    <row r="12" spans="2:14" ht="18.75" x14ac:dyDescent="0.25">
      <c r="B12" s="71"/>
      <c r="C12" s="72"/>
      <c r="D12" s="69"/>
      <c r="E12" s="190" t="s">
        <v>26</v>
      </c>
      <c r="F12" s="190"/>
      <c r="G12" s="190"/>
      <c r="H12" s="69"/>
      <c r="I12" s="72"/>
      <c r="J12" s="7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84" t="s">
        <v>79</v>
      </c>
      <c r="C14" s="183">
        <f>IF(ISBLANK(E14),"",SUM(E14:E15))</f>
        <v>5</v>
      </c>
      <c r="D14" s="68"/>
      <c r="E14" s="63">
        <v>2</v>
      </c>
      <c r="F14" s="63" t="s">
        <v>30</v>
      </c>
      <c r="G14" s="63">
        <v>0</v>
      </c>
      <c r="H14" s="68"/>
      <c r="I14" s="183"/>
      <c r="J14" s="184" t="s">
        <v>45</v>
      </c>
    </row>
    <row r="15" spans="2:14" ht="14.25" customHeight="1" x14ac:dyDescent="0.25">
      <c r="B15" s="184"/>
      <c r="C15" s="183"/>
      <c r="D15" s="68"/>
      <c r="E15" s="63">
        <v>3</v>
      </c>
      <c r="F15" s="63" t="s">
        <v>30</v>
      </c>
      <c r="G15" s="63">
        <v>0</v>
      </c>
      <c r="H15" s="68"/>
      <c r="I15" s="183"/>
      <c r="J15" s="184"/>
    </row>
    <row r="16" spans="2:14" ht="14.25" customHeight="1" x14ac:dyDescent="0.25">
      <c r="B16" s="64"/>
      <c r="C16" s="67"/>
      <c r="D16" s="68"/>
      <c r="E16" s="185" t="s">
        <v>25</v>
      </c>
      <c r="F16" s="185"/>
      <c r="G16" s="185"/>
      <c r="H16" s="68"/>
      <c r="I16" s="67"/>
      <c r="J16" s="66"/>
    </row>
    <row r="17" spans="2:10" ht="14.25" customHeight="1" x14ac:dyDescent="0.25">
      <c r="B17" s="64"/>
      <c r="C17" s="67"/>
      <c r="D17" s="68"/>
      <c r="E17" s="185" t="s">
        <v>26</v>
      </c>
      <c r="F17" s="185"/>
      <c r="G17" s="185"/>
      <c r="H17" s="68"/>
      <c r="I17" s="67"/>
      <c r="J17" s="66"/>
    </row>
    <row r="18" spans="2:10" ht="21" customHeight="1" x14ac:dyDescent="0.25">
      <c r="B18" s="52"/>
      <c r="C18" s="15"/>
      <c r="D18" s="17"/>
      <c r="E18" s="40"/>
      <c r="F18" s="40"/>
      <c r="G18" s="40"/>
      <c r="H18" s="17"/>
      <c r="I18" s="15"/>
      <c r="J18" s="53"/>
    </row>
    <row r="19" spans="2:10" ht="14.25" customHeight="1" x14ac:dyDescent="0.25"/>
    <row r="20" spans="2:10" ht="14.25" customHeight="1" x14ac:dyDescent="0.25"/>
    <row r="21" spans="2:10" ht="14.25" customHeight="1" x14ac:dyDescent="0.25"/>
    <row r="22" spans="2:10" ht="14.25" customHeight="1" x14ac:dyDescent="0.2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"/>
  <sheetViews>
    <sheetView zoomScale="96" zoomScaleNormal="96" workbookViewId="0">
      <selection activeCell="E16" sqref="E16:G16"/>
    </sheetView>
  </sheetViews>
  <sheetFormatPr defaultColWidth="9" defaultRowHeight="12.75" x14ac:dyDescent="0.25"/>
  <cols>
    <col min="1" max="1" width="2.46484375" customWidth="1"/>
    <col min="2" max="2" width="24.86328125" style="1" customWidth="1"/>
    <col min="3" max="3" width="4.3984375" style="1" customWidth="1"/>
    <col min="4" max="4" width="2.265625" style="1" customWidth="1"/>
    <col min="5" max="7" width="3.46484375" style="1" customWidth="1"/>
    <col min="8" max="8" width="2.265625" style="1" customWidth="1"/>
    <col min="9" max="9" width="4.3984375" style="1" customWidth="1"/>
    <col min="10" max="10" width="24.86328125" style="1" customWidth="1"/>
    <col min="11" max="11" width="6.86328125" style="33" customWidth="1"/>
    <col min="12" max="16384" width="9" style="33"/>
  </cols>
  <sheetData>
    <row r="1" spans="2:14" ht="38.25" customHeight="1" x14ac:dyDescent="0.25">
      <c r="B1" s="168" t="s">
        <v>54</v>
      </c>
      <c r="C1" s="168"/>
      <c r="D1" s="168"/>
      <c r="E1" s="168"/>
      <c r="F1" s="168"/>
      <c r="G1" s="168"/>
      <c r="H1" s="168"/>
      <c r="I1" s="168"/>
      <c r="J1" s="51" t="s">
        <v>21</v>
      </c>
    </row>
    <row r="2" spans="2:14" ht="18.75" x14ac:dyDescent="0.25">
      <c r="B2" s="36" t="s">
        <v>37</v>
      </c>
      <c r="C2" s="169"/>
      <c r="D2" s="169"/>
      <c r="E2" s="169"/>
      <c r="F2" s="169"/>
      <c r="G2" s="169"/>
      <c r="H2" s="169"/>
      <c r="I2" s="169"/>
      <c r="J2" s="35"/>
    </row>
    <row r="3" spans="2:14" ht="18.75" x14ac:dyDescent="0.2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25">
      <c r="B4" s="170" t="s">
        <v>70</v>
      </c>
      <c r="C4" s="171">
        <f>IF(ISBLANK(E4),"",SUM(E4:E5))</f>
        <v>0</v>
      </c>
      <c r="D4" s="172"/>
      <c r="E4" s="46">
        <v>0</v>
      </c>
      <c r="F4" s="46" t="s">
        <v>30</v>
      </c>
      <c r="G4" s="46">
        <v>0</v>
      </c>
      <c r="H4" s="172"/>
      <c r="I4" s="171">
        <f>IF(ISBLANK(G4),"",SUM(G4:G5))</f>
        <v>2</v>
      </c>
      <c r="J4" s="170" t="s">
        <v>56</v>
      </c>
      <c r="M4" s="76" t="s">
        <v>46</v>
      </c>
      <c r="N4" s="62"/>
    </row>
    <row r="5" spans="2:14" ht="14.25" customHeight="1" x14ac:dyDescent="0.25">
      <c r="B5" s="170"/>
      <c r="C5" s="171"/>
      <c r="D5" s="172"/>
      <c r="E5" s="46">
        <v>0</v>
      </c>
      <c r="F5" s="46" t="s">
        <v>30</v>
      </c>
      <c r="G5" s="46">
        <v>2</v>
      </c>
      <c r="H5" s="172"/>
      <c r="I5" s="171"/>
      <c r="J5" s="170"/>
      <c r="M5" s="76" t="s">
        <v>47</v>
      </c>
    </row>
    <row r="6" spans="2:14" ht="18.75" x14ac:dyDescent="0.25">
      <c r="B6" s="37"/>
      <c r="C6" s="34"/>
      <c r="D6" s="34"/>
      <c r="E6" s="177" t="s">
        <v>25</v>
      </c>
      <c r="F6" s="177"/>
      <c r="G6" s="177"/>
      <c r="H6" s="34"/>
      <c r="I6" s="34"/>
      <c r="J6" s="38"/>
      <c r="M6" s="76" t="s">
        <v>48</v>
      </c>
    </row>
    <row r="7" spans="2:14" ht="18.75" x14ac:dyDescent="0.25">
      <c r="B7" s="37"/>
      <c r="C7" s="48"/>
      <c r="D7" s="48"/>
      <c r="E7" s="177" t="s">
        <v>26</v>
      </c>
      <c r="F7" s="177"/>
      <c r="G7" s="177"/>
      <c r="H7" s="48"/>
      <c r="I7" s="48"/>
      <c r="J7" s="38"/>
      <c r="M7" s="76" t="s">
        <v>49</v>
      </c>
    </row>
    <row r="8" spans="2:14" ht="18.75" x14ac:dyDescent="0.25">
      <c r="B8" s="52"/>
      <c r="C8" s="15"/>
      <c r="D8" s="15"/>
      <c r="E8" s="40"/>
      <c r="F8" s="40"/>
      <c r="G8" s="40"/>
      <c r="H8" s="15"/>
      <c r="I8" s="15"/>
      <c r="J8" s="53"/>
      <c r="M8" s="76" t="s">
        <v>50</v>
      </c>
    </row>
    <row r="9" spans="2:14" ht="14.25" customHeight="1" x14ac:dyDescent="0.25">
      <c r="B9" s="174" t="s">
        <v>45</v>
      </c>
      <c r="C9" s="175">
        <f>IF(ISBLANK(E9),"",SUM(E9:E10))</f>
        <v>2</v>
      </c>
      <c r="D9" s="45"/>
      <c r="E9" s="47">
        <v>1</v>
      </c>
      <c r="F9" s="47" t="s">
        <v>30</v>
      </c>
      <c r="G9" s="47">
        <v>0</v>
      </c>
      <c r="H9" s="45"/>
      <c r="I9" s="175">
        <f>IF(ISBLANK(G9),"",SUM(G9:G10))</f>
        <v>1</v>
      </c>
      <c r="J9" s="174" t="s">
        <v>81</v>
      </c>
      <c r="M9" s="76" t="s">
        <v>51</v>
      </c>
    </row>
    <row r="10" spans="2:14" ht="14.25" customHeight="1" x14ac:dyDescent="0.25">
      <c r="B10" s="182"/>
      <c r="C10" s="175"/>
      <c r="D10" s="45"/>
      <c r="E10" s="47">
        <v>1</v>
      </c>
      <c r="F10" s="47" t="s">
        <v>30</v>
      </c>
      <c r="G10" s="47">
        <v>1</v>
      </c>
      <c r="H10" s="45"/>
      <c r="I10" s="175"/>
      <c r="J10" s="174"/>
    </row>
    <row r="11" spans="2:14" ht="14.25" customHeight="1" x14ac:dyDescent="0.25">
      <c r="B11" s="42"/>
      <c r="C11" s="49"/>
      <c r="D11" s="45"/>
      <c r="E11" s="176" t="s">
        <v>80</v>
      </c>
      <c r="F11" s="176"/>
      <c r="G11" s="176"/>
      <c r="H11" s="45"/>
      <c r="I11" s="49"/>
      <c r="J11" s="43"/>
    </row>
    <row r="12" spans="2:14" ht="18.75" x14ac:dyDescent="0.25">
      <c r="B12" s="42"/>
      <c r="C12" s="49"/>
      <c r="D12" s="45"/>
      <c r="E12" s="176" t="s">
        <v>26</v>
      </c>
      <c r="F12" s="176"/>
      <c r="G12" s="176"/>
      <c r="H12" s="45"/>
      <c r="I12" s="49"/>
      <c r="J12" s="43"/>
    </row>
    <row r="13" spans="2:14" ht="18.75" x14ac:dyDescent="0.2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25">
      <c r="B14" s="174" t="s">
        <v>79</v>
      </c>
      <c r="C14" s="175">
        <f>IF(ISBLANK(E14),"",SUM(E14:E15))</f>
        <v>11</v>
      </c>
      <c r="D14" s="45"/>
      <c r="E14" s="47">
        <v>3</v>
      </c>
      <c r="F14" s="47" t="s">
        <v>30</v>
      </c>
      <c r="G14" s="47">
        <v>0</v>
      </c>
      <c r="H14" s="45"/>
      <c r="I14" s="175">
        <f>IF(ISBLANK(G14),"",SUM(G14:G15))</f>
        <v>0</v>
      </c>
      <c r="J14" s="174" t="s">
        <v>58</v>
      </c>
    </row>
    <row r="15" spans="2:14" ht="14.25" customHeight="1" x14ac:dyDescent="0.25">
      <c r="B15" s="174"/>
      <c r="C15" s="175"/>
      <c r="D15" s="45"/>
      <c r="E15" s="47">
        <v>8</v>
      </c>
      <c r="F15" s="47" t="s">
        <v>30</v>
      </c>
      <c r="G15" s="47">
        <v>0</v>
      </c>
      <c r="H15" s="45"/>
      <c r="I15" s="175"/>
      <c r="J15" s="174"/>
    </row>
    <row r="16" spans="2:14" ht="14.25" customHeight="1" x14ac:dyDescent="0.25">
      <c r="B16" s="42"/>
      <c r="C16" s="49"/>
      <c r="D16" s="45"/>
      <c r="E16" s="176" t="s">
        <v>25</v>
      </c>
      <c r="F16" s="176"/>
      <c r="G16" s="176"/>
      <c r="H16" s="45"/>
      <c r="I16" s="49"/>
      <c r="J16" s="43"/>
    </row>
    <row r="17" spans="2:10" ht="14.25" customHeight="1" x14ac:dyDescent="0.25">
      <c r="B17" s="42"/>
      <c r="C17" s="49"/>
      <c r="D17" s="45"/>
      <c r="E17" s="176" t="s">
        <v>26</v>
      </c>
      <c r="F17" s="176"/>
      <c r="G17" s="176"/>
      <c r="H17" s="45"/>
      <c r="I17" s="49"/>
      <c r="J17" s="43"/>
    </row>
    <row r="18" spans="2:10" ht="18.75" x14ac:dyDescent="0.25">
      <c r="B18" s="39"/>
      <c r="C18" s="15"/>
      <c r="D18" s="17"/>
      <c r="E18" s="40"/>
      <c r="F18" s="40"/>
      <c r="G18" s="40"/>
      <c r="H18" s="17"/>
      <c r="I18" s="15"/>
      <c r="J18" s="41"/>
    </row>
    <row r="21" spans="2:10" ht="14.25" customHeight="1" x14ac:dyDescent="0.25"/>
    <row r="22" spans="2:10" ht="14.25" customHeight="1" x14ac:dyDescent="0.25"/>
  </sheetData>
  <mergeCells count="22">
    <mergeCell ref="J9:J10"/>
    <mergeCell ref="J4:J5"/>
    <mergeCell ref="E6:G6"/>
    <mergeCell ref="B1:I1"/>
    <mergeCell ref="C2:I2"/>
    <mergeCell ref="B4:B5"/>
    <mergeCell ref="C4:C5"/>
    <mergeCell ref="D4:D5"/>
    <mergeCell ref="H4:H5"/>
    <mergeCell ref="I4:I5"/>
    <mergeCell ref="B14:B15"/>
    <mergeCell ref="C14:C15"/>
    <mergeCell ref="I14:I15"/>
    <mergeCell ref="E7:G7"/>
    <mergeCell ref="B9:B10"/>
    <mergeCell ref="C9:C10"/>
    <mergeCell ref="I9:I10"/>
    <mergeCell ref="J14:J15"/>
    <mergeCell ref="E16:G16"/>
    <mergeCell ref="E17:G17"/>
    <mergeCell ref="E11:G11"/>
    <mergeCell ref="E12:G12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星取表</vt:lpstr>
      <vt:lpstr>順位表</vt:lpstr>
      <vt:lpstr>10節 </vt:lpstr>
      <vt:lpstr>カード累積</vt:lpstr>
      <vt:lpstr>9節</vt:lpstr>
      <vt:lpstr>8節 </vt:lpstr>
      <vt:lpstr>7節  </vt:lpstr>
      <vt:lpstr>6節 </vt:lpstr>
      <vt:lpstr>5節 </vt:lpstr>
      <vt:lpstr>4節</vt:lpstr>
      <vt:lpstr>3節</vt:lpstr>
      <vt:lpstr>2節</vt:lpstr>
      <vt:lpstr>1節</vt:lpstr>
      <vt:lpstr>順位表!Print_Area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敬 柴田</cp:lastModifiedBy>
  <cp:lastPrinted>2019-04-26T23:36:04Z</cp:lastPrinted>
  <dcterms:created xsi:type="dcterms:W3CDTF">2008-03-04T02:08:01Z</dcterms:created>
  <dcterms:modified xsi:type="dcterms:W3CDTF">2024-09-24T12:00:30Z</dcterms:modified>
</cp:coreProperties>
</file>